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fn.SINGLE" hidden="1">#NAME?</definedName>
    <definedName name="_xlnm.Print_Area" localSheetId="6">'DC37'!$A$1:$K$69</definedName>
    <definedName name="_xlnm.Print_Area" localSheetId="12">'DC38'!$A$1:$K$69</definedName>
    <definedName name="_xlnm.Print_Area" localSheetId="18">'DC39'!$A$1:$K$69</definedName>
    <definedName name="_xlnm.Print_Area" localSheetId="22">'DC40'!$A$1:$K$69</definedName>
    <definedName name="_xlnm.Print_Area" localSheetId="1">'NW371'!$A$1:$K$69</definedName>
    <definedName name="_xlnm.Print_Area" localSheetId="2">'NW372'!$A$1:$K$69</definedName>
    <definedName name="_xlnm.Print_Area" localSheetId="3">'NW373'!$A$1:$K$69</definedName>
    <definedName name="_xlnm.Print_Area" localSheetId="4">'NW374'!$A$1:$K$69</definedName>
    <definedName name="_xlnm.Print_Area" localSheetId="5">'NW375'!$A$1:$K$69</definedName>
    <definedName name="_xlnm.Print_Area" localSheetId="7">'NW381'!$A$1:$K$69</definedName>
    <definedName name="_xlnm.Print_Area" localSheetId="8">'NW382'!$A$1:$K$69</definedName>
    <definedName name="_xlnm.Print_Area" localSheetId="9">'NW383'!$A$1:$K$69</definedName>
    <definedName name="_xlnm.Print_Area" localSheetId="10">'NW384'!$A$1:$K$69</definedName>
    <definedName name="_xlnm.Print_Area" localSheetId="11">'NW385'!$A$1:$K$69</definedName>
    <definedName name="_xlnm.Print_Area" localSheetId="13">'NW392'!$A$1:$K$69</definedName>
    <definedName name="_xlnm.Print_Area" localSheetId="14">'NW393'!$A$1:$K$69</definedName>
    <definedName name="_xlnm.Print_Area" localSheetId="15">'NW394'!$A$1:$K$69</definedName>
    <definedName name="_xlnm.Print_Area" localSheetId="16">'NW396'!$A$1:$K$69</definedName>
    <definedName name="_xlnm.Print_Area" localSheetId="17">'NW397'!$A$1:$K$69</definedName>
    <definedName name="_xlnm.Print_Area" localSheetId="19">'NW403'!$A$1:$K$69</definedName>
    <definedName name="_xlnm.Print_Area" localSheetId="20">'NW404'!$A$1:$K$69</definedName>
    <definedName name="_xlnm.Print_Area" localSheetId="21">'NW405'!$A$1:$K$69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<sst xmlns="http://schemas.openxmlformats.org/spreadsheetml/2006/main" count="2116" uniqueCount="108">
  <si>
    <t>North West: Moretele (NW371) - Table A1 Budget Summary for 4th Quarter ended 30 June 2021 (Figures Finalised as at 2021/08/25)</t>
  </si>
  <si>
    <t>Description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</si>
  <si>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</si>
  <si>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</si>
  <si>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</si>
  <si>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</si>
  <si>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</si>
  <si>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</si>
  <si>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</si>
  <si>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</si>
  <si>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</si>
  <si>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</si>
  <si>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</si>
  <si>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</si>
  <si>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</si>
  <si>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</si>
  <si>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</si>
  <si>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</si>
  <si>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</si>
  <si>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</si>
  <si>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</si>
  <si>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</si>
  <si>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</si>
  <si>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</si>
  <si>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</si>
  <si>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</si>
  <si>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</si>
  <si>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</si>
  <si>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</si>
  <si>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</si>
  <si>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</si>
  <si>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 xml:space="preserve"> 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</si>
  <si>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</si>
  <si>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</si>
  <si>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</si>
  <si>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</si>
  <si>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</si>
  <si>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</si>
  <si>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</si>
  <si>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</si>
  <si>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</si>
  <si>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</si>
  <si>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</si>
  <si>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</si>
  <si>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</si>
  <si>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</si>
  <si>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</si>
  <si>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</si>
  <si>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</si>
  <si>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</si>
  <si>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</si>
  <si>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</si>
  <si>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</si>
  <si>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</si>
  <si>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</si>
  <si>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</si>
  <si>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</si>
  <si>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</si>
  <si>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</si>
  <si>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</si>
  <si>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</si>
  <si>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</si>
  <si>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</si>
  <si>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</si>
  <si>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</si>
  <si>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</si>
  <si>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</si>
  <si>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</si>
  <si>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</si>
  <si>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</si>
  <si>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</si>
  <si>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</si>
  <si>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</si>
  <si>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</si>
  <si>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North West: Madibeng (NW372) - Table A1 Budget Summary for 4th Quarter ended 30 June 2021 (Figures Finalised as at 2021/08/25)</t>
  </si>
  <si>
    <t>North West: Rustenburg (NW373) - Table A1 Budget Summary for 4th Quarter ended 30 June 2021 (Figures Finalised as at 2021/08/25)</t>
  </si>
  <si>
    <t>North West: Kgetlengrivier (NW374) - Table A1 Budget Summary for 4th Quarter ended 30 June 2021 (Figures Finalised as at 2021/08/25)</t>
  </si>
  <si>
    <t>North West: Moses Kotane (NW375) - Table A1 Budget Summary for 4th Quarter ended 30 June 2021 (Figures Finalised as at 2021/08/25)</t>
  </si>
  <si>
    <t>North West: Bojanala Platinum (DC37) - Table A1 Budget Summary for 4th Quarter ended 30 June 2021 (Figures Finalised as at 2021/08/25)</t>
  </si>
  <si>
    <t>North West: Ratlou (NW381) - Table A1 Budget Summary for 4th Quarter ended 30 June 2021 (Figures Finalised as at 2021/08/25)</t>
  </si>
  <si>
    <t>North West: Tswaing (NW382) - Table A1 Budget Summary for 4th Quarter ended 30 June 2021 (Figures Finalised as at 2021/08/25)</t>
  </si>
  <si>
    <t>North West: Mafikeng (NW383) - Table A1 Budget Summary for 4th Quarter ended 30 June 2021 (Figures Finalised as at 2021/08/25)</t>
  </si>
  <si>
    <t>North West: Ditsobotla (NW384) - Table A1 Budget Summary for 4th Quarter ended 30 June 2021 (Figures Finalised as at 2021/08/25)</t>
  </si>
  <si>
    <t>North West: Ramotshere Moiloa (NW385) - Table A1 Budget Summary for 4th Quarter ended 30 June 2021 (Figures Finalised as at 2021/08/25)</t>
  </si>
  <si>
    <t>North West: Ngaka Modiri Molema (DC38) - Table A1 Budget Summary for 4th Quarter ended 30 June 2021 (Figures Finalised as at 2021/08/25)</t>
  </si>
  <si>
    <t>North West: Naledi (NW) (NW392) - Table A1 Budget Summary for 4th Quarter ended 30 June 2021 (Figures Finalised as at 2021/08/25)</t>
  </si>
  <si>
    <t>North West: Mamusa (NW393) - Table A1 Budget Summary for 4th Quarter ended 30 June 2021 (Figures Finalised as at 2021/08/25)</t>
  </si>
  <si>
    <t>North West: Greater Taung (NW394) - Table A1 Budget Summary for 4th Quarter ended 30 June 2021 (Figures Finalised as at 2021/08/25)</t>
  </si>
  <si>
    <t>North West: Lekwa-Teemane (NW396) - Table A1 Budget Summary for 4th Quarter ended 30 June 2021 (Figures Finalised as at 2021/08/25)</t>
  </si>
  <si>
    <t>North West: Kagisano-Molopo (NW397) - Table A1 Budget Summary for 4th Quarter ended 30 June 2021 (Figures Finalised as at 2021/08/25)</t>
  </si>
  <si>
    <t>North West: Dr Ruth Segomotsi Mompati (DC39) - Table A1 Budget Summary for 4th Quarter ended 30 June 2021 (Figures Finalised as at 2021/08/25)</t>
  </si>
  <si>
    <t>North West: City of Matlosana (NW403) - Table A1 Budget Summary for 4th Quarter ended 30 June 2021 (Figures Finalised as at 2021/08/25)</t>
  </si>
  <si>
    <t>North West: Maquassi Hills (NW404) - Table A1 Budget Summary for 4th Quarter ended 30 June 2021 (Figures Finalised as at 2021/08/25)</t>
  </si>
  <si>
    <t>North West: J B Marks (NW405) - Table A1 Budget Summary for 4th Quarter ended 30 June 2021 (Figures Finalised as at 2021/08/25)</t>
  </si>
  <si>
    <t>North West: Dr Kenneth Kaunda (DC40) - Table A1 Budget Summary for 4th Quarter ended 30 June 2021 (Figures Finalised as at 2021/08/25)</t>
  </si>
  <si>
    <t>Summary - Table A1 Budget Summary for 4th Quarter ended 30 June 2021 (Figures Finalised as at 2021/08/25)</t>
  </si>
  <si>
    <t>Total Revenue (excluding capital transfers and contributions)</t>
  </si>
  <si>
    <t>Depreciation &amp; asset impairment</t>
  </si>
  <si>
    <t>Materials and bulk purchases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</si>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</sst>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;"/>
    <numFmt numFmtId="165" formatCode="#,##0_);\(#,##0\);0_)"/>
    <numFmt numFmtId="166" formatCode="_(* #,##0,,_);_(* \(#,##0,,\);_(* &quot;–&quot;?_);_(@_)"/>
    <numFmt numFmtId="167" formatCode="_ * #,##0_ ;_ * \-#,##0_ ;_ * &quot;-&quot;??_ ;_ @_ "/>
    <numFmt numFmtId="168" formatCode="0.0%;[Red]\(0.0%\)"/>
    <numFmt numFmtId="169" formatCode="_(* #,##0,_);_(* \(#,##0,\);_(* &quot;- &quot;?_);_(@_)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2" fillId="0" borderId="0" xfId="0" applyNumberFormat="1" applyFont="1" applyFill="1" applyAlignment="1">
      <alignment horizontal="left" wrapText="1"/>
    </xf>
    <xf numFmtId="164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68" fontId="8" fillId="0" borderId="0" xfId="57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/>
      <protection/>
    </xf>
    <xf numFmtId="169" fontId="8" fillId="0" borderId="21" xfId="0" applyNumberFormat="1" applyFont="1" applyBorder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9" fontId="8" fillId="0" borderId="22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indent="1"/>
      <protection/>
    </xf>
    <xf numFmtId="169" fontId="8" fillId="0" borderId="23" xfId="0" applyNumberFormat="1" applyFont="1" applyFill="1" applyBorder="1" applyAlignment="1" applyProtection="1">
      <alignment/>
      <protection/>
    </xf>
    <xf numFmtId="169" fontId="8" fillId="0" borderId="24" xfId="0" applyNumberFormat="1" applyFont="1" applyFill="1" applyBorder="1" applyAlignment="1" applyProtection="1">
      <alignment/>
      <protection/>
    </xf>
    <xf numFmtId="169" fontId="8" fillId="0" borderId="25" xfId="0" applyNumberFormat="1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169" fontId="6" fillId="0" borderId="26" xfId="0" applyNumberFormat="1" applyFont="1" applyFill="1" applyBorder="1" applyAlignment="1" applyProtection="1">
      <alignment vertical="top"/>
      <protection/>
    </xf>
    <xf numFmtId="169" fontId="6" fillId="0" borderId="27" xfId="0" applyNumberFormat="1" applyFont="1" applyFill="1" applyBorder="1" applyAlignment="1" applyProtection="1">
      <alignment vertical="top"/>
      <protection/>
    </xf>
    <xf numFmtId="169" fontId="6" fillId="0" borderId="28" xfId="0" applyNumberFormat="1" applyFont="1" applyFill="1" applyBorder="1" applyAlignment="1" applyProtection="1">
      <alignment vertical="top"/>
      <protection/>
    </xf>
    <xf numFmtId="169" fontId="6" fillId="0" borderId="29" xfId="0" applyNumberFormat="1" applyFont="1" applyFill="1" applyBorder="1" applyAlignment="1" applyProtection="1">
      <alignment vertical="top"/>
      <protection/>
    </xf>
    <xf numFmtId="169" fontId="6" fillId="0" borderId="30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/>
      <protection/>
    </xf>
    <xf numFmtId="169" fontId="6" fillId="0" borderId="26" xfId="0" applyNumberFormat="1" applyFont="1" applyFill="1" applyBorder="1" applyAlignment="1" applyProtection="1">
      <alignment/>
      <protection/>
    </xf>
    <xf numFmtId="169" fontId="6" fillId="0" borderId="27" xfId="0" applyNumberFormat="1" applyFont="1" applyFill="1" applyBorder="1" applyAlignment="1" applyProtection="1">
      <alignment/>
      <protection/>
    </xf>
    <xf numFmtId="169" fontId="6" fillId="0" borderId="28" xfId="0" applyNumberFormat="1" applyFont="1" applyFill="1" applyBorder="1" applyAlignment="1" applyProtection="1">
      <alignment/>
      <protection/>
    </xf>
    <xf numFmtId="169" fontId="6" fillId="0" borderId="29" xfId="0" applyNumberFormat="1" applyFont="1" applyFill="1" applyBorder="1" applyAlignment="1" applyProtection="1">
      <alignment/>
      <protection/>
    </xf>
    <xf numFmtId="169" fontId="6" fillId="0" borderId="30" xfId="0" applyNumberFormat="1" applyFont="1" applyFill="1" applyBorder="1" applyAlignment="1" applyProtection="1">
      <alignment/>
      <protection/>
    </xf>
    <xf numFmtId="169" fontId="6" fillId="0" borderId="31" xfId="0" applyNumberFormat="1" applyFont="1" applyFill="1" applyBorder="1" applyAlignment="1" applyProtection="1">
      <alignment/>
      <protection/>
    </xf>
    <xf numFmtId="169" fontId="6" fillId="0" borderId="32" xfId="0" applyNumberFormat="1" applyFont="1" applyFill="1" applyBorder="1" applyAlignment="1" applyProtection="1">
      <alignment/>
      <protection/>
    </xf>
    <xf numFmtId="169" fontId="6" fillId="0" borderId="33" xfId="0" applyNumberFormat="1" applyFont="1" applyFill="1" applyBorder="1" applyAlignment="1" applyProtection="1">
      <alignment/>
      <protection/>
    </xf>
    <xf numFmtId="169" fontId="6" fillId="0" borderId="34" xfId="0" applyNumberFormat="1" applyFont="1" applyFill="1" applyBorder="1" applyAlignment="1" applyProtection="1">
      <alignment/>
      <protection/>
    </xf>
    <xf numFmtId="169" fontId="6" fillId="0" borderId="35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wrapText="1" indent="1"/>
      <protection/>
    </xf>
    <xf numFmtId="169" fontId="8" fillId="0" borderId="24" xfId="0" applyNumberFormat="1" applyFont="1" applyFill="1" applyBorder="1" applyAlignment="1" applyProtection="1">
      <alignment horizontal="left" vertical="top" wrapText="1"/>
      <protection/>
    </xf>
    <xf numFmtId="169" fontId="8" fillId="0" borderId="10" xfId="0" applyNumberFormat="1" applyFont="1" applyFill="1" applyBorder="1" applyAlignment="1" applyProtection="1">
      <alignment horizontal="left" vertical="top" wrapText="1"/>
      <protection/>
    </xf>
    <xf numFmtId="169" fontId="8" fillId="0" borderId="23" xfId="0" applyNumberFormat="1" applyFont="1" applyFill="1" applyBorder="1" applyAlignment="1" applyProtection="1">
      <alignment horizontal="left" vertical="top" wrapText="1"/>
      <protection/>
    </xf>
    <xf numFmtId="169" fontId="8" fillId="0" borderId="25" xfId="0" applyNumberFormat="1" applyFont="1" applyFill="1" applyBorder="1" applyAlignment="1" applyProtection="1">
      <alignment horizontal="left" vertical="top" wrapText="1"/>
      <protection/>
    </xf>
    <xf numFmtId="169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wrapText="1" indent="1"/>
      <protection/>
    </xf>
    <xf numFmtId="169" fontId="8" fillId="0" borderId="36" xfId="0" applyNumberFormat="1" applyFont="1" applyFill="1" applyBorder="1" applyAlignment="1" applyProtection="1">
      <alignment/>
      <protection/>
    </xf>
    <xf numFmtId="169" fontId="8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9" xfId="0" applyNumberFormat="1" applyFont="1" applyFill="1" applyBorder="1" applyAlignment="1" applyProtection="1">
      <alignment/>
      <protection/>
    </xf>
    <xf numFmtId="169" fontId="8" fillId="0" borderId="4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vertical="top" wrapText="1"/>
      <protection/>
    </xf>
    <xf numFmtId="169" fontId="6" fillId="0" borderId="31" xfId="0" applyNumberFormat="1" applyFont="1" applyFill="1" applyBorder="1" applyAlignment="1" applyProtection="1">
      <alignment vertical="top"/>
      <protection/>
    </xf>
    <xf numFmtId="169" fontId="6" fillId="0" borderId="32" xfId="0" applyNumberFormat="1" applyFont="1" applyFill="1" applyBorder="1" applyAlignment="1" applyProtection="1">
      <alignment vertical="top"/>
      <protection/>
    </xf>
    <xf numFmtId="169" fontId="6" fillId="0" borderId="33" xfId="0" applyNumberFormat="1" applyFont="1" applyFill="1" applyBorder="1" applyAlignment="1" applyProtection="1">
      <alignment vertical="top"/>
      <protection/>
    </xf>
    <xf numFmtId="169" fontId="6" fillId="0" borderId="34" xfId="0" applyNumberFormat="1" applyFont="1" applyFill="1" applyBorder="1" applyAlignment="1" applyProtection="1">
      <alignment vertical="top"/>
      <protection/>
    </xf>
    <xf numFmtId="169" fontId="6" fillId="0" borderId="35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wrapText="1"/>
      <protection/>
    </xf>
    <xf numFmtId="0" fontId="8" fillId="0" borderId="2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69" fontId="8" fillId="0" borderId="41" xfId="0" applyNumberFormat="1" applyFont="1" applyBorder="1" applyAlignment="1" applyProtection="1">
      <alignment/>
      <protection/>
    </xf>
    <xf numFmtId="169" fontId="8" fillId="0" borderId="42" xfId="0" applyNumberFormat="1" applyFont="1" applyBorder="1" applyAlignment="1" applyProtection="1">
      <alignment/>
      <protection/>
    </xf>
    <xf numFmtId="169" fontId="8" fillId="0" borderId="43" xfId="0" applyNumberFormat="1" applyFont="1" applyBorder="1" applyAlignment="1" applyProtection="1">
      <alignment/>
      <protection/>
    </xf>
    <xf numFmtId="169" fontId="8" fillId="0" borderId="44" xfId="0" applyNumberFormat="1" applyFont="1" applyBorder="1" applyAlignment="1" applyProtection="1">
      <alignment/>
      <protection/>
    </xf>
    <xf numFmtId="169" fontId="6" fillId="0" borderId="23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/>
      <protection/>
    </xf>
    <xf numFmtId="169" fontId="6" fillId="0" borderId="25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indent="1"/>
      <protection/>
    </xf>
    <xf numFmtId="169" fontId="6" fillId="0" borderId="21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  <xf numFmtId="169" fontId="6" fillId="0" borderId="22" xfId="0" applyNumberFormat="1" applyFont="1" applyBorder="1" applyAlignment="1" applyProtection="1">
      <alignment/>
      <protection/>
    </xf>
    <xf numFmtId="169" fontId="6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169" fontId="8" fillId="0" borderId="16" xfId="0" applyNumberFormat="1" applyFont="1" applyBorder="1" applyAlignment="1" applyProtection="1">
      <alignment/>
      <protection/>
    </xf>
    <xf numFmtId="169" fontId="8" fillId="0" borderId="17" xfId="0" applyNumberFormat="1" applyFont="1" applyBorder="1" applyAlignment="1" applyProtection="1">
      <alignment/>
      <protection/>
    </xf>
    <xf numFmtId="169" fontId="8" fillId="0" borderId="18" xfId="0" applyNumberFormat="1" applyFont="1" applyBorder="1" applyAlignment="1" applyProtection="1">
      <alignment/>
      <protection/>
    </xf>
    <xf numFmtId="169" fontId="8" fillId="0" borderId="19" xfId="0" applyNumberFormat="1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169" fontId="8" fillId="0" borderId="16" xfId="0" applyNumberFormat="1" applyFont="1" applyFill="1" applyBorder="1" applyAlignment="1" applyProtection="1">
      <alignment/>
      <protection/>
    </xf>
    <xf numFmtId="169" fontId="8" fillId="0" borderId="17" xfId="0" applyNumberFormat="1" applyFont="1" applyFill="1" applyBorder="1" applyAlignment="1" applyProtection="1">
      <alignment/>
      <protection/>
    </xf>
    <xf numFmtId="169" fontId="8" fillId="0" borderId="18" xfId="0" applyNumberFormat="1" applyFont="1" applyFill="1" applyBorder="1" applyAlignment="1" applyProtection="1">
      <alignment/>
      <protection/>
    </xf>
    <xf numFmtId="169" fontId="8" fillId="0" borderId="19" xfId="0" applyNumberFormat="1" applyFont="1" applyFill="1" applyBorder="1" applyAlignment="1" applyProtection="1">
      <alignment/>
      <protection/>
    </xf>
    <xf numFmtId="169" fontId="8" fillId="0" borderId="21" xfId="0" applyNumberFormat="1" applyFont="1" applyFill="1" applyBorder="1" applyAlignment="1" applyProtection="1">
      <alignment/>
      <protection/>
    </xf>
    <xf numFmtId="169" fontId="8" fillId="0" borderId="22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7" fillId="0" borderId="20" xfId="0" applyFont="1" applyFill="1" applyBorder="1" applyAlignment="1" applyProtection="1">
      <alignment horizontal="left" indent="1"/>
      <protection/>
    </xf>
    <xf numFmtId="166" fontId="8" fillId="0" borderId="21" xfId="0" applyNumberFormat="1" applyFont="1" applyFill="1" applyBorder="1" applyAlignment="1" applyProtection="1">
      <alignment/>
      <protection/>
    </xf>
    <xf numFmtId="166" fontId="8" fillId="0" borderId="10" xfId="0" applyNumberFormat="1" applyFont="1" applyFill="1" applyBorder="1" applyAlignment="1" applyProtection="1">
      <alignment/>
      <protection/>
    </xf>
    <xf numFmtId="166" fontId="8" fillId="0" borderId="22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2"/>
      <protection/>
    </xf>
    <xf numFmtId="167" fontId="8" fillId="0" borderId="21" xfId="42" applyNumberFormat="1" applyFont="1" applyFill="1" applyBorder="1" applyAlignment="1" applyProtection="1">
      <alignment/>
      <protection/>
    </xf>
    <xf numFmtId="167" fontId="8" fillId="0" borderId="10" xfId="42" applyNumberFormat="1" applyFont="1" applyFill="1" applyBorder="1" applyAlignment="1" applyProtection="1">
      <alignment/>
      <protection/>
    </xf>
    <xf numFmtId="167" fontId="8" fillId="0" borderId="22" xfId="42" applyNumberFormat="1" applyFont="1" applyFill="1" applyBorder="1" applyAlignment="1" applyProtection="1">
      <alignment/>
      <protection/>
    </xf>
    <xf numFmtId="167" fontId="8" fillId="0" borderId="0" xfId="42" applyNumberFormat="1" applyFont="1" applyFill="1" applyBorder="1" applyAlignment="1" applyProtection="1">
      <alignment/>
      <protection/>
    </xf>
    <xf numFmtId="166" fontId="8" fillId="0" borderId="16" xfId="0" applyNumberFormat="1" applyFont="1" applyFill="1" applyBorder="1" applyAlignment="1" applyProtection="1">
      <alignment/>
      <protection/>
    </xf>
    <xf numFmtId="166" fontId="8" fillId="0" borderId="17" xfId="0" applyNumberFormat="1" applyFont="1" applyFill="1" applyBorder="1" applyAlignment="1" applyProtection="1">
      <alignment/>
      <protection/>
    </xf>
    <xf numFmtId="166" fontId="8" fillId="0" borderId="18" xfId="0" applyNumberFormat="1" applyFont="1" applyFill="1" applyBorder="1" applyAlignment="1" applyProtection="1">
      <alignment/>
      <protection/>
    </xf>
    <xf numFmtId="166" fontId="8" fillId="0" borderId="19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1137494941</v>
      </c>
      <c r="C5" s="6">
        <v>1572996561</v>
      </c>
      <c r="D5" s="23">
        <v>2084267799</v>
      </c>
      <c r="E5" s="24">
        <v>2437680347</v>
      </c>
      <c r="F5" s="6">
        <v>2283624641</v>
      </c>
      <c r="G5" s="25">
        <v>2283624641</v>
      </c>
      <c r="H5" s="26">
        <v>2086540865</v>
      </c>
      <c r="I5" s="24">
        <v>2460246537</v>
      </c>
      <c r="J5" s="6">
        <v>2563770835</v>
      </c>
      <c r="K5" s="25">
        <v>2683817119</v>
      </c>
    </row>
    <row r="6" spans="1:11" ht="13.5">
      <c r="A6" s="22" t="s">
        <v>18</v>
      </c>
      <c r="B6" s="6">
        <v>2609750098</v>
      </c>
      <c r="C6" s="6">
        <v>4489273623</v>
      </c>
      <c r="D6" s="23">
        <v>7616249656</v>
      </c>
      <c r="E6" s="24">
        <v>8756745097</v>
      </c>
      <c r="F6" s="6">
        <v>8834078132</v>
      </c>
      <c r="G6" s="25">
        <v>8834078132</v>
      </c>
      <c r="H6" s="26">
        <v>8020325465</v>
      </c>
      <c r="I6" s="24">
        <v>9573054039</v>
      </c>
      <c r="J6" s="6">
        <v>10130041022</v>
      </c>
      <c r="K6" s="25">
        <v>10822908698</v>
      </c>
    </row>
    <row r="7" spans="1:11" ht="13.5">
      <c r="A7" s="22" t="s">
        <v>19</v>
      </c>
      <c r="B7" s="6">
        <v>47246416</v>
      </c>
      <c r="C7" s="6">
        <v>94091938</v>
      </c>
      <c r="D7" s="23">
        <v>147131409</v>
      </c>
      <c r="E7" s="24">
        <v>123187648</v>
      </c>
      <c r="F7" s="6">
        <v>132209839</v>
      </c>
      <c r="G7" s="25">
        <v>132209839</v>
      </c>
      <c r="H7" s="26">
        <v>119551509</v>
      </c>
      <c r="I7" s="24">
        <v>119945928</v>
      </c>
      <c r="J7" s="6">
        <v>126312965</v>
      </c>
      <c r="K7" s="25">
        <v>131549924</v>
      </c>
    </row>
    <row r="8" spans="1:11" ht="13.5">
      <c r="A8" s="22" t="s">
        <v>20</v>
      </c>
      <c r="B8" s="6">
        <v>3221210067</v>
      </c>
      <c r="C8" s="6">
        <v>4741279048</v>
      </c>
      <c r="D8" s="23">
        <v>6040792082</v>
      </c>
      <c r="E8" s="24">
        <v>6740405417</v>
      </c>
      <c r="F8" s="6">
        <v>7598107725</v>
      </c>
      <c r="G8" s="25">
        <v>7598107725</v>
      </c>
      <c r="H8" s="26">
        <v>5781088285</v>
      </c>
      <c r="I8" s="24">
        <v>6911882960</v>
      </c>
      <c r="J8" s="6">
        <v>7321576032</v>
      </c>
      <c r="K8" s="25">
        <v>7395330976</v>
      </c>
    </row>
    <row r="9" spans="1:11" ht="13.5">
      <c r="A9" s="22" t="s">
        <v>21</v>
      </c>
      <c r="B9" s="6">
        <v>691206748</v>
      </c>
      <c r="C9" s="6">
        <v>1927886512</v>
      </c>
      <c r="D9" s="23">
        <v>2081480522</v>
      </c>
      <c r="E9" s="24">
        <v>2160105128</v>
      </c>
      <c r="F9" s="6">
        <v>2143078624</v>
      </c>
      <c r="G9" s="25">
        <v>2143078624</v>
      </c>
      <c r="H9" s="26">
        <v>1698288152</v>
      </c>
      <c r="I9" s="24">
        <v>2308758177</v>
      </c>
      <c r="J9" s="6">
        <v>2390465805</v>
      </c>
      <c r="K9" s="25">
        <v>2491737906</v>
      </c>
    </row>
    <row r="10" spans="1:11" ht="25.5">
      <c r="A10" s="27" t="s">
        <v>96</v>
      </c>
      <c r="B10" s="28">
        <f>SUM(B5:B9)</f>
        <v>7706908270</v>
      </c>
      <c r="C10" s="29">
        <f aca="true" t="shared" si="0" ref="C10:K10">SUM(C5:C9)</f>
        <v>12825527682</v>
      </c>
      <c r="D10" s="30">
        <f t="shared" si="0"/>
        <v>17969921468</v>
      </c>
      <c r="E10" s="28">
        <f t="shared" si="0"/>
        <v>20218123637</v>
      </c>
      <c r="F10" s="29">
        <f t="shared" si="0"/>
        <v>20991098961</v>
      </c>
      <c r="G10" s="31">
        <f t="shared" si="0"/>
        <v>20991098961</v>
      </c>
      <c r="H10" s="32">
        <f t="shared" si="0"/>
        <v>17705794276</v>
      </c>
      <c r="I10" s="28">
        <f t="shared" si="0"/>
        <v>21373887641</v>
      </c>
      <c r="J10" s="29">
        <f t="shared" si="0"/>
        <v>22532166659</v>
      </c>
      <c r="K10" s="31">
        <f t="shared" si="0"/>
        <v>23525344623</v>
      </c>
    </row>
    <row r="11" spans="1:11" ht="13.5">
      <c r="A11" s="22" t="s">
        <v>22</v>
      </c>
      <c r="B11" s="6">
        <v>2293990923</v>
      </c>
      <c r="C11" s="6">
        <v>3709068279</v>
      </c>
      <c r="D11" s="23">
        <v>4900245980</v>
      </c>
      <c r="E11" s="24">
        <v>5290731603</v>
      </c>
      <c r="F11" s="6">
        <v>5299053214</v>
      </c>
      <c r="G11" s="25">
        <v>5299053214</v>
      </c>
      <c r="H11" s="26">
        <v>4931192125</v>
      </c>
      <c r="I11" s="24">
        <v>5685000057</v>
      </c>
      <c r="J11" s="6">
        <v>5919787520</v>
      </c>
      <c r="K11" s="25">
        <v>6206576047</v>
      </c>
    </row>
    <row r="12" spans="1:11" ht="13.5">
      <c r="A12" s="22" t="s">
        <v>23</v>
      </c>
      <c r="B12" s="6">
        <v>200668487</v>
      </c>
      <c r="C12" s="6">
        <v>275109576</v>
      </c>
      <c r="D12" s="23">
        <v>378733291</v>
      </c>
      <c r="E12" s="24">
        <v>419960390</v>
      </c>
      <c r="F12" s="6">
        <v>421999086</v>
      </c>
      <c r="G12" s="25">
        <v>421999086</v>
      </c>
      <c r="H12" s="26">
        <v>391183536</v>
      </c>
      <c r="I12" s="24">
        <v>456806142</v>
      </c>
      <c r="J12" s="6">
        <v>475600857</v>
      </c>
      <c r="K12" s="25">
        <v>498979778</v>
      </c>
    </row>
    <row r="13" spans="1:11" ht="13.5">
      <c r="A13" s="22" t="s">
        <v>97</v>
      </c>
      <c r="B13" s="6">
        <v>1427960783</v>
      </c>
      <c r="C13" s="6">
        <v>1931585363</v>
      </c>
      <c r="D13" s="23">
        <v>2163302898</v>
      </c>
      <c r="E13" s="24">
        <v>2418707381</v>
      </c>
      <c r="F13" s="6">
        <v>2550061868</v>
      </c>
      <c r="G13" s="25">
        <v>2550061868</v>
      </c>
      <c r="H13" s="26">
        <v>801471402</v>
      </c>
      <c r="I13" s="24">
        <v>2534973279</v>
      </c>
      <c r="J13" s="6">
        <v>2637132256</v>
      </c>
      <c r="K13" s="25">
        <v>2744600395</v>
      </c>
    </row>
    <row r="14" spans="1:11" ht="13.5">
      <c r="A14" s="22" t="s">
        <v>24</v>
      </c>
      <c r="B14" s="6">
        <v>184477493</v>
      </c>
      <c r="C14" s="6">
        <v>259568994</v>
      </c>
      <c r="D14" s="23">
        <v>336816866</v>
      </c>
      <c r="E14" s="24">
        <v>231362746</v>
      </c>
      <c r="F14" s="6">
        <v>231778228</v>
      </c>
      <c r="G14" s="25">
        <v>231778228</v>
      </c>
      <c r="H14" s="26">
        <v>90723723</v>
      </c>
      <c r="I14" s="24">
        <v>318813395</v>
      </c>
      <c r="J14" s="6">
        <v>335910618</v>
      </c>
      <c r="K14" s="25">
        <v>350706038</v>
      </c>
    </row>
    <row r="15" spans="1:11" ht="13.5">
      <c r="A15" s="22" t="s">
        <v>98</v>
      </c>
      <c r="B15" s="6">
        <v>1802362681</v>
      </c>
      <c r="C15" s="6">
        <v>3914753533</v>
      </c>
      <c r="D15" s="23">
        <v>5525051076</v>
      </c>
      <c r="E15" s="24">
        <v>4810523897</v>
      </c>
      <c r="F15" s="6">
        <v>5515221285</v>
      </c>
      <c r="G15" s="25">
        <v>5515221285</v>
      </c>
      <c r="H15" s="26">
        <v>5090410776</v>
      </c>
      <c r="I15" s="24">
        <v>6356129899</v>
      </c>
      <c r="J15" s="6">
        <v>6761778754</v>
      </c>
      <c r="K15" s="25">
        <v>7120906763</v>
      </c>
    </row>
    <row r="16" spans="1:11" ht="13.5">
      <c r="A16" s="22" t="s">
        <v>20</v>
      </c>
      <c r="B16" s="6">
        <v>47352982</v>
      </c>
      <c r="C16" s="6">
        <v>190694065</v>
      </c>
      <c r="D16" s="23">
        <v>285648199</v>
      </c>
      <c r="E16" s="24">
        <v>110337065</v>
      </c>
      <c r="F16" s="6">
        <v>114819487</v>
      </c>
      <c r="G16" s="25">
        <v>114819487</v>
      </c>
      <c r="H16" s="26">
        <v>81358324</v>
      </c>
      <c r="I16" s="24">
        <v>111854660</v>
      </c>
      <c r="J16" s="6">
        <v>115762780</v>
      </c>
      <c r="K16" s="25">
        <v>119855785</v>
      </c>
    </row>
    <row r="17" spans="1:11" ht="13.5">
      <c r="A17" s="22" t="s">
        <v>25</v>
      </c>
      <c r="B17" s="6">
        <v>2929908975</v>
      </c>
      <c r="C17" s="6">
        <v>7073474795</v>
      </c>
      <c r="D17" s="23">
        <v>6484622166</v>
      </c>
      <c r="E17" s="24">
        <v>6311627338</v>
      </c>
      <c r="F17" s="6">
        <v>6805729164</v>
      </c>
      <c r="G17" s="25">
        <v>6805729164</v>
      </c>
      <c r="H17" s="26">
        <v>4075778385</v>
      </c>
      <c r="I17" s="24">
        <v>6809020637</v>
      </c>
      <c r="J17" s="6">
        <v>6945450358</v>
      </c>
      <c r="K17" s="25">
        <v>7154248313</v>
      </c>
    </row>
    <row r="18" spans="1:11" ht="13.5">
      <c r="A18" s="33" t="s">
        <v>26</v>
      </c>
      <c r="B18" s="34">
        <f>SUM(B11:B17)</f>
        <v>8886722324</v>
      </c>
      <c r="C18" s="35">
        <f aca="true" t="shared" si="1" ref="C18:K18">SUM(C11:C17)</f>
        <v>17354254605</v>
      </c>
      <c r="D18" s="36">
        <f t="shared" si="1"/>
        <v>20074420476</v>
      </c>
      <c r="E18" s="34">
        <f t="shared" si="1"/>
        <v>19593250420</v>
      </c>
      <c r="F18" s="35">
        <f t="shared" si="1"/>
        <v>20938662332</v>
      </c>
      <c r="G18" s="37">
        <f t="shared" si="1"/>
        <v>20938662332</v>
      </c>
      <c r="H18" s="38">
        <f t="shared" si="1"/>
        <v>15462118271</v>
      </c>
      <c r="I18" s="34">
        <f t="shared" si="1"/>
        <v>22272598069</v>
      </c>
      <c r="J18" s="35">
        <f t="shared" si="1"/>
        <v>23191423143</v>
      </c>
      <c r="K18" s="37">
        <f t="shared" si="1"/>
        <v>24195873119</v>
      </c>
    </row>
    <row r="19" spans="1:11" ht="13.5">
      <c r="A19" s="33" t="s">
        <v>27</v>
      </c>
      <c r="B19" s="39">
        <f>+B10-B18</f>
        <v>-1179814054</v>
      </c>
      <c r="C19" s="40">
        <f aca="true" t="shared" si="2" ref="C19:K19">+C10-C18</f>
        <v>-4528726923</v>
      </c>
      <c r="D19" s="41">
        <f t="shared" si="2"/>
        <v>-2104499008</v>
      </c>
      <c r="E19" s="39">
        <f t="shared" si="2"/>
        <v>624873217</v>
      </c>
      <c r="F19" s="40">
        <f t="shared" si="2"/>
        <v>52436629</v>
      </c>
      <c r="G19" s="42">
        <f t="shared" si="2"/>
        <v>52436629</v>
      </c>
      <c r="H19" s="43">
        <f t="shared" si="2"/>
        <v>2243676005</v>
      </c>
      <c r="I19" s="39">
        <f t="shared" si="2"/>
        <v>-898710428</v>
      </c>
      <c r="J19" s="40">
        <f t="shared" si="2"/>
        <v>-659256484</v>
      </c>
      <c r="K19" s="42">
        <f t="shared" si="2"/>
        <v>-670528496</v>
      </c>
    </row>
    <row r="20" spans="1:11" ht="25.5">
      <c r="A20" s="44" t="s">
        <v>28</v>
      </c>
      <c r="B20" s="45">
        <v>766436031</v>
      </c>
      <c r="C20" s="46">
        <v>1751704393</v>
      </c>
      <c r="D20" s="47">
        <v>2007995496</v>
      </c>
      <c r="E20" s="45">
        <v>2375713800</v>
      </c>
      <c r="F20" s="46">
        <v>2476562689</v>
      </c>
      <c r="G20" s="48">
        <v>2476562689</v>
      </c>
      <c r="H20" s="49">
        <v>1471218530</v>
      </c>
      <c r="I20" s="45">
        <v>2918426993</v>
      </c>
      <c r="J20" s="46">
        <v>3162008453</v>
      </c>
      <c r="K20" s="48">
        <v>3295450492</v>
      </c>
    </row>
    <row r="21" spans="1:11" ht="63.75">
      <c r="A21" s="50" t="s">
        <v>99</v>
      </c>
      <c r="B21" s="51">
        <v>234450585</v>
      </c>
      <c r="C21" s="52">
        <v>214179328</v>
      </c>
      <c r="D21" s="53">
        <v>120495927</v>
      </c>
      <c r="E21" s="51">
        <v>28868857</v>
      </c>
      <c r="F21" s="52">
        <v>50333857</v>
      </c>
      <c r="G21" s="54">
        <v>50333857</v>
      </c>
      <c r="H21" s="55">
        <v>1188645</v>
      </c>
      <c r="I21" s="51">
        <v>9898000</v>
      </c>
      <c r="J21" s="52">
        <v>866370</v>
      </c>
      <c r="K21" s="54">
        <v>906532</v>
      </c>
    </row>
    <row r="22" spans="1:11" ht="25.5">
      <c r="A22" s="56" t="s">
        <v>100</v>
      </c>
      <c r="B22" s="57">
        <f>SUM(B19:B21)</f>
        <v>-178927438</v>
      </c>
      <c r="C22" s="58">
        <f aca="true" t="shared" si="3" ref="C22:K22">SUM(C19:C21)</f>
        <v>-2562843202</v>
      </c>
      <c r="D22" s="59">
        <f t="shared" si="3"/>
        <v>23992415</v>
      </c>
      <c r="E22" s="57">
        <f t="shared" si="3"/>
        <v>3029455874</v>
      </c>
      <c r="F22" s="58">
        <f t="shared" si="3"/>
        <v>2579333175</v>
      </c>
      <c r="G22" s="60">
        <f t="shared" si="3"/>
        <v>2579333175</v>
      </c>
      <c r="H22" s="61">
        <f t="shared" si="3"/>
        <v>3716083180</v>
      </c>
      <c r="I22" s="57">
        <f t="shared" si="3"/>
        <v>2029614565</v>
      </c>
      <c r="J22" s="58">
        <f t="shared" si="3"/>
        <v>2503618339</v>
      </c>
      <c r="K22" s="60">
        <f t="shared" si="3"/>
        <v>2625828528</v>
      </c>
    </row>
    <row r="23" spans="1:11" ht="13.5">
      <c r="A23" s="50" t="s">
        <v>29</v>
      </c>
      <c r="B23" s="6">
        <v>9834752</v>
      </c>
      <c r="C23" s="6">
        <v>232772</v>
      </c>
      <c r="D23" s="23">
        <v>99224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-169092686</v>
      </c>
      <c r="C24" s="40">
        <f aca="true" t="shared" si="4" ref="C24:K24">SUM(C22:C23)</f>
        <v>-2562610430</v>
      </c>
      <c r="D24" s="41">
        <f t="shared" si="4"/>
        <v>24091639</v>
      </c>
      <c r="E24" s="39">
        <f t="shared" si="4"/>
        <v>3029455874</v>
      </c>
      <c r="F24" s="40">
        <f t="shared" si="4"/>
        <v>2579333175</v>
      </c>
      <c r="G24" s="42">
        <f t="shared" si="4"/>
        <v>2579333175</v>
      </c>
      <c r="H24" s="43">
        <f t="shared" si="4"/>
        <v>3716083180</v>
      </c>
      <c r="I24" s="39">
        <f t="shared" si="4"/>
        <v>2029614565</v>
      </c>
      <c r="J24" s="40">
        <f t="shared" si="4"/>
        <v>2503618339</v>
      </c>
      <c r="K24" s="42">
        <f t="shared" si="4"/>
        <v>2625828528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15011361736</v>
      </c>
      <c r="C27" s="7">
        <v>13319352720</v>
      </c>
      <c r="D27" s="69">
        <v>28075085205</v>
      </c>
      <c r="E27" s="70">
        <v>8129816687</v>
      </c>
      <c r="F27" s="7">
        <v>3783385336</v>
      </c>
      <c r="G27" s="71">
        <v>3783385336</v>
      </c>
      <c r="H27" s="72">
        <v>1136478555</v>
      </c>
      <c r="I27" s="70">
        <v>3477068473</v>
      </c>
      <c r="J27" s="7">
        <v>3490133568</v>
      </c>
      <c r="K27" s="71">
        <v>3556393831</v>
      </c>
    </row>
    <row r="28" spans="1:11" ht="13.5">
      <c r="A28" s="73" t="s">
        <v>33</v>
      </c>
      <c r="B28" s="6">
        <v>2505010183</v>
      </c>
      <c r="C28" s="6">
        <v>2435089857</v>
      </c>
      <c r="D28" s="23">
        <v>5619595933</v>
      </c>
      <c r="E28" s="24">
        <v>2461152770</v>
      </c>
      <c r="F28" s="6">
        <v>3012417906</v>
      </c>
      <c r="G28" s="25">
        <v>3012417906</v>
      </c>
      <c r="H28" s="26">
        <v>0</v>
      </c>
      <c r="I28" s="24">
        <v>2895934099</v>
      </c>
      <c r="J28" s="6">
        <v>3107413385</v>
      </c>
      <c r="K28" s="25">
        <v>3211156892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1394897908</v>
      </c>
      <c r="C30" s="6">
        <v>2691051</v>
      </c>
      <c r="D30" s="23">
        <v>1622031117</v>
      </c>
      <c r="E30" s="24">
        <v>95000000</v>
      </c>
      <c r="F30" s="6">
        <v>125972621</v>
      </c>
      <c r="G30" s="25">
        <v>125972621</v>
      </c>
      <c r="H30" s="26">
        <v>0</v>
      </c>
      <c r="I30" s="24">
        <v>90000000</v>
      </c>
      <c r="J30" s="6">
        <v>0</v>
      </c>
      <c r="K30" s="25">
        <v>0</v>
      </c>
    </row>
    <row r="31" spans="1:11" ht="13.5">
      <c r="A31" s="22" t="s">
        <v>35</v>
      </c>
      <c r="B31" s="6">
        <v>10038840439</v>
      </c>
      <c r="C31" s="6">
        <v>10296362970</v>
      </c>
      <c r="D31" s="23">
        <v>20463668787</v>
      </c>
      <c r="E31" s="24">
        <v>5471062895</v>
      </c>
      <c r="F31" s="6">
        <v>333961873</v>
      </c>
      <c r="G31" s="25">
        <v>333961873</v>
      </c>
      <c r="H31" s="26">
        <v>0</v>
      </c>
      <c r="I31" s="24">
        <v>500255022</v>
      </c>
      <c r="J31" s="6">
        <v>393772387</v>
      </c>
      <c r="K31" s="25">
        <v>352089565</v>
      </c>
    </row>
    <row r="32" spans="1:11" ht="13.5">
      <c r="A32" s="33" t="s">
        <v>36</v>
      </c>
      <c r="B32" s="7">
        <f>SUM(B28:B31)</f>
        <v>13938748530</v>
      </c>
      <c r="C32" s="7">
        <f aca="true" t="shared" si="5" ref="C32:K32">SUM(C28:C31)</f>
        <v>12734143878</v>
      </c>
      <c r="D32" s="69">
        <f t="shared" si="5"/>
        <v>27705295837</v>
      </c>
      <c r="E32" s="70">
        <f t="shared" si="5"/>
        <v>8027215665</v>
      </c>
      <c r="F32" s="7">
        <f t="shared" si="5"/>
        <v>3472352400</v>
      </c>
      <c r="G32" s="71">
        <f t="shared" si="5"/>
        <v>3472352400</v>
      </c>
      <c r="H32" s="72">
        <f t="shared" si="5"/>
        <v>0</v>
      </c>
      <c r="I32" s="70">
        <f t="shared" si="5"/>
        <v>3486189121</v>
      </c>
      <c r="J32" s="7">
        <f t="shared" si="5"/>
        <v>3501185772</v>
      </c>
      <c r="K32" s="71">
        <f t="shared" si="5"/>
        <v>3563246457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5391115011</v>
      </c>
      <c r="C35" s="6">
        <v>6039571934</v>
      </c>
      <c r="D35" s="23">
        <v>9199454726</v>
      </c>
      <c r="E35" s="24">
        <v>5983270535</v>
      </c>
      <c r="F35" s="6">
        <v>12508373705</v>
      </c>
      <c r="G35" s="25">
        <v>12508373705</v>
      </c>
      <c r="H35" s="26">
        <v>11230093547</v>
      </c>
      <c r="I35" s="24">
        <v>6938252868</v>
      </c>
      <c r="J35" s="6">
        <v>6525677970</v>
      </c>
      <c r="K35" s="25">
        <v>5661808176</v>
      </c>
    </row>
    <row r="36" spans="1:11" ht="13.5">
      <c r="A36" s="22" t="s">
        <v>39</v>
      </c>
      <c r="B36" s="6">
        <v>26154698932</v>
      </c>
      <c r="C36" s="6">
        <v>32203320210</v>
      </c>
      <c r="D36" s="23">
        <v>42671664781</v>
      </c>
      <c r="E36" s="24">
        <v>45021874048</v>
      </c>
      <c r="F36" s="6">
        <v>39822420647</v>
      </c>
      <c r="G36" s="25">
        <v>39822420647</v>
      </c>
      <c r="H36" s="26">
        <v>19307769274</v>
      </c>
      <c r="I36" s="24">
        <v>40265483299</v>
      </c>
      <c r="J36" s="6">
        <v>40520067336</v>
      </c>
      <c r="K36" s="25">
        <v>40285921930</v>
      </c>
    </row>
    <row r="37" spans="1:11" ht="13.5">
      <c r="A37" s="22" t="s">
        <v>40</v>
      </c>
      <c r="B37" s="6">
        <v>5960352996</v>
      </c>
      <c r="C37" s="6">
        <v>9546517489</v>
      </c>
      <c r="D37" s="23">
        <v>14654581234</v>
      </c>
      <c r="E37" s="24">
        <v>7246725866</v>
      </c>
      <c r="F37" s="6">
        <v>6657890635</v>
      </c>
      <c r="G37" s="25">
        <v>6657890635</v>
      </c>
      <c r="H37" s="26">
        <v>12574897753</v>
      </c>
      <c r="I37" s="24">
        <v>7962284523</v>
      </c>
      <c r="J37" s="6">
        <v>7076275038</v>
      </c>
      <c r="K37" s="25">
        <v>5730997975</v>
      </c>
    </row>
    <row r="38" spans="1:11" ht="13.5">
      <c r="A38" s="22" t="s">
        <v>41</v>
      </c>
      <c r="B38" s="6">
        <v>2321619797</v>
      </c>
      <c r="C38" s="6">
        <v>1079934764</v>
      </c>
      <c r="D38" s="23">
        <v>1705242771</v>
      </c>
      <c r="E38" s="24">
        <v>3075354056</v>
      </c>
      <c r="F38" s="6">
        <v>3422224899</v>
      </c>
      <c r="G38" s="25">
        <v>3422224899</v>
      </c>
      <c r="H38" s="26">
        <v>783004855</v>
      </c>
      <c r="I38" s="24">
        <v>3044147810</v>
      </c>
      <c r="J38" s="6">
        <v>3087851940</v>
      </c>
      <c r="K38" s="25">
        <v>3096719349</v>
      </c>
    </row>
    <row r="39" spans="1:11" ht="13.5">
      <c r="A39" s="22" t="s">
        <v>42</v>
      </c>
      <c r="B39" s="6">
        <v>23450086409</v>
      </c>
      <c r="C39" s="6">
        <v>31101421377</v>
      </c>
      <c r="D39" s="23">
        <v>35488956298</v>
      </c>
      <c r="E39" s="24">
        <v>37772451274</v>
      </c>
      <c r="F39" s="6">
        <v>40050511171</v>
      </c>
      <c r="G39" s="25">
        <v>40050511171</v>
      </c>
      <c r="H39" s="26">
        <v>15109250158</v>
      </c>
      <c r="I39" s="24">
        <v>34224252099</v>
      </c>
      <c r="J39" s="6">
        <v>34374410674</v>
      </c>
      <c r="K39" s="25">
        <v>34436514759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3610441326</v>
      </c>
      <c r="C42" s="6">
        <v>7526081593</v>
      </c>
      <c r="D42" s="23">
        <v>6072037400</v>
      </c>
      <c r="E42" s="24">
        <v>4005174883</v>
      </c>
      <c r="F42" s="6">
        <v>7889971107</v>
      </c>
      <c r="G42" s="25">
        <v>7889971107</v>
      </c>
      <c r="H42" s="26">
        <v>3609848784</v>
      </c>
      <c r="I42" s="24">
        <v>9189564795</v>
      </c>
      <c r="J42" s="6">
        <v>9140391828</v>
      </c>
      <c r="K42" s="25">
        <v>10195147433</v>
      </c>
    </row>
    <row r="43" spans="1:11" ht="13.5">
      <c r="A43" s="22" t="s">
        <v>45</v>
      </c>
      <c r="B43" s="6">
        <v>-28273868</v>
      </c>
      <c r="C43" s="6">
        <v>-27575703</v>
      </c>
      <c r="D43" s="23">
        <v>1994703635</v>
      </c>
      <c r="E43" s="24">
        <v>-788065191</v>
      </c>
      <c r="F43" s="6">
        <v>-1317424821</v>
      </c>
      <c r="G43" s="25">
        <v>-1317424821</v>
      </c>
      <c r="H43" s="26">
        <v>520579996</v>
      </c>
      <c r="I43" s="24">
        <v>-3383918918</v>
      </c>
      <c r="J43" s="6">
        <v>-3374420106</v>
      </c>
      <c r="K43" s="25">
        <v>-3433669405</v>
      </c>
    </row>
    <row r="44" spans="1:11" ht="13.5">
      <c r="A44" s="22" t="s">
        <v>46</v>
      </c>
      <c r="B44" s="6">
        <v>88164469</v>
      </c>
      <c r="C44" s="6">
        <v>51301892</v>
      </c>
      <c r="D44" s="23">
        <v>57728804</v>
      </c>
      <c r="E44" s="24">
        <v>43320603</v>
      </c>
      <c r="F44" s="6">
        <v>224875862</v>
      </c>
      <c r="G44" s="25">
        <v>224875862</v>
      </c>
      <c r="H44" s="26">
        <v>-118186237</v>
      </c>
      <c r="I44" s="24">
        <v>-360414234</v>
      </c>
      <c r="J44" s="6">
        <v>-131552290</v>
      </c>
      <c r="K44" s="25">
        <v>-1719404</v>
      </c>
    </row>
    <row r="45" spans="1:11" ht="13.5">
      <c r="A45" s="33" t="s">
        <v>47</v>
      </c>
      <c r="B45" s="7">
        <v>3575847737</v>
      </c>
      <c r="C45" s="7">
        <v>7975420538</v>
      </c>
      <c r="D45" s="69">
        <v>9221987663</v>
      </c>
      <c r="E45" s="70">
        <v>3545713030</v>
      </c>
      <c r="F45" s="7">
        <v>6561058780</v>
      </c>
      <c r="G45" s="71">
        <v>6561058780</v>
      </c>
      <c r="H45" s="72">
        <v>4316590680</v>
      </c>
      <c r="I45" s="70">
        <v>6788981447</v>
      </c>
      <c r="J45" s="7">
        <v>6829529035</v>
      </c>
      <c r="K45" s="71">
        <v>8155696674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-115713988</v>
      </c>
      <c r="C48" s="6">
        <v>602312464</v>
      </c>
      <c r="D48" s="23">
        <v>1687849893</v>
      </c>
      <c r="E48" s="24">
        <v>1915973204</v>
      </c>
      <c r="F48" s="6">
        <v>7585139799</v>
      </c>
      <c r="G48" s="25">
        <v>7585139799</v>
      </c>
      <c r="H48" s="26">
        <v>2360642801</v>
      </c>
      <c r="I48" s="24">
        <v>2334514387</v>
      </c>
      <c r="J48" s="6">
        <v>2339834642</v>
      </c>
      <c r="K48" s="25">
        <v>1989387081</v>
      </c>
    </row>
    <row r="49" spans="1:11" ht="13.5">
      <c r="A49" s="22" t="s">
        <v>50</v>
      </c>
      <c r="B49" s="6">
        <f>+B75</f>
        <v>5474766989.677166</v>
      </c>
      <c r="C49" s="6">
        <f aca="true" t="shared" si="6" ref="C49:K49">+C75</f>
        <v>10359966180.806229</v>
      </c>
      <c r="D49" s="23">
        <f t="shared" si="6"/>
        <v>16837484274.38161</v>
      </c>
      <c r="E49" s="24">
        <f t="shared" si="6"/>
        <v>16519076551.061348</v>
      </c>
      <c r="F49" s="6">
        <f t="shared" si="6"/>
        <v>11943264026.291107</v>
      </c>
      <c r="G49" s="25">
        <f t="shared" si="6"/>
        <v>11943264026.291107</v>
      </c>
      <c r="H49" s="26">
        <f t="shared" si="6"/>
        <v>15654127366.510242</v>
      </c>
      <c r="I49" s="24">
        <f t="shared" si="6"/>
        <v>9491657854.508724</v>
      </c>
      <c r="J49" s="6">
        <f t="shared" si="6"/>
        <v>12942671793.10815</v>
      </c>
      <c r="K49" s="25">
        <f t="shared" si="6"/>
        <v>13907522523.883099</v>
      </c>
    </row>
    <row r="50" spans="1:11" ht="13.5">
      <c r="A50" s="33" t="s">
        <v>51</v>
      </c>
      <c r="B50" s="7">
        <f>+B48-B49</f>
        <v>-5590480977.677166</v>
      </c>
      <c r="C50" s="7">
        <f aca="true" t="shared" si="7" ref="C50:K50">+C48-C49</f>
        <v>-9757653716.806229</v>
      </c>
      <c r="D50" s="69">
        <f t="shared" si="7"/>
        <v>-15149634381.38161</v>
      </c>
      <c r="E50" s="70">
        <f t="shared" si="7"/>
        <v>-14603103347.061348</v>
      </c>
      <c r="F50" s="7">
        <f t="shared" si="7"/>
        <v>-4358124227.291107</v>
      </c>
      <c r="G50" s="71">
        <f t="shared" si="7"/>
        <v>-4358124227.291107</v>
      </c>
      <c r="H50" s="72">
        <f t="shared" si="7"/>
        <v>-13293484565.510242</v>
      </c>
      <c r="I50" s="70">
        <f t="shared" si="7"/>
        <v>-7157143467.508724</v>
      </c>
      <c r="J50" s="7">
        <f t="shared" si="7"/>
        <v>-10602837151.10815</v>
      </c>
      <c r="K50" s="71">
        <f t="shared" si="7"/>
        <v>-11918135442.883099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24925751614</v>
      </c>
      <c r="C53" s="6">
        <v>29838098324</v>
      </c>
      <c r="D53" s="23">
        <v>39698359038</v>
      </c>
      <c r="E53" s="24">
        <v>43594518472</v>
      </c>
      <c r="F53" s="6">
        <v>38575294552</v>
      </c>
      <c r="G53" s="25">
        <v>38575294552</v>
      </c>
      <c r="H53" s="26">
        <v>18042048045</v>
      </c>
      <c r="I53" s="24">
        <v>38679505772</v>
      </c>
      <c r="J53" s="6">
        <v>38837100942</v>
      </c>
      <c r="K53" s="25">
        <v>39246210514</v>
      </c>
    </row>
    <row r="54" spans="1:11" ht="13.5">
      <c r="A54" s="22" t="s">
        <v>54</v>
      </c>
      <c r="B54" s="6">
        <v>0</v>
      </c>
      <c r="C54" s="6">
        <v>1927706690</v>
      </c>
      <c r="D54" s="23">
        <v>2132811300</v>
      </c>
      <c r="E54" s="24">
        <v>2419392212</v>
      </c>
      <c r="F54" s="6">
        <v>2550746699</v>
      </c>
      <c r="G54" s="25">
        <v>2550746699</v>
      </c>
      <c r="H54" s="26">
        <v>801905467</v>
      </c>
      <c r="I54" s="24">
        <v>2535742908</v>
      </c>
      <c r="J54" s="6">
        <v>2637943680</v>
      </c>
      <c r="K54" s="25">
        <v>2745452868</v>
      </c>
    </row>
    <row r="55" spans="1:11" ht="13.5">
      <c r="A55" s="22" t="s">
        <v>55</v>
      </c>
      <c r="B55" s="6">
        <v>3108587076</v>
      </c>
      <c r="C55" s="6">
        <v>865358754</v>
      </c>
      <c r="D55" s="23">
        <v>4320025205</v>
      </c>
      <c r="E55" s="24">
        <v>828699408</v>
      </c>
      <c r="F55" s="6">
        <v>972261578</v>
      </c>
      <c r="G55" s="25">
        <v>972261578</v>
      </c>
      <c r="H55" s="26">
        <v>568681733</v>
      </c>
      <c r="I55" s="24">
        <v>1173894725</v>
      </c>
      <c r="J55" s="6">
        <v>1215106150</v>
      </c>
      <c r="K55" s="25">
        <v>1298879291</v>
      </c>
    </row>
    <row r="56" spans="1:11" ht="13.5">
      <c r="A56" s="22" t="s">
        <v>56</v>
      </c>
      <c r="B56" s="6">
        <v>266142614</v>
      </c>
      <c r="C56" s="6">
        <v>518076436</v>
      </c>
      <c r="D56" s="23">
        <v>635297199</v>
      </c>
      <c r="E56" s="24">
        <v>675903569</v>
      </c>
      <c r="F56" s="6">
        <v>804453306</v>
      </c>
      <c r="G56" s="25">
        <v>804453306</v>
      </c>
      <c r="H56" s="26">
        <v>582142818</v>
      </c>
      <c r="I56" s="24">
        <v>1013346721</v>
      </c>
      <c r="J56" s="6">
        <v>1067600896</v>
      </c>
      <c r="K56" s="25">
        <v>1125242705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337020329</v>
      </c>
      <c r="C59" s="6">
        <v>337048770</v>
      </c>
      <c r="D59" s="23">
        <v>4774193</v>
      </c>
      <c r="E59" s="24">
        <v>423180369</v>
      </c>
      <c r="F59" s="6">
        <v>423180369</v>
      </c>
      <c r="G59" s="25">
        <v>423180369</v>
      </c>
      <c r="H59" s="26">
        <v>6609637</v>
      </c>
      <c r="I59" s="24">
        <v>15037830</v>
      </c>
      <c r="J59" s="6">
        <v>16350082</v>
      </c>
      <c r="K59" s="25">
        <v>17834444</v>
      </c>
    </row>
    <row r="60" spans="1:11" ht="13.5">
      <c r="A60" s="90" t="s">
        <v>59</v>
      </c>
      <c r="B60" s="6">
        <v>151650684</v>
      </c>
      <c r="C60" s="6">
        <v>194583449</v>
      </c>
      <c r="D60" s="23">
        <v>0</v>
      </c>
      <c r="E60" s="24">
        <v>233832431</v>
      </c>
      <c r="F60" s="6">
        <v>233832431</v>
      </c>
      <c r="G60" s="25">
        <v>233832431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355417</v>
      </c>
      <c r="C62" s="98">
        <v>284020</v>
      </c>
      <c r="D62" s="99">
        <v>0</v>
      </c>
      <c r="E62" s="97">
        <v>340175</v>
      </c>
      <c r="F62" s="98">
        <v>340175</v>
      </c>
      <c r="G62" s="99">
        <v>340175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261064</v>
      </c>
      <c r="C63" s="98">
        <v>168304</v>
      </c>
      <c r="D63" s="99">
        <v>15730</v>
      </c>
      <c r="E63" s="97">
        <v>234893</v>
      </c>
      <c r="F63" s="98">
        <v>234893</v>
      </c>
      <c r="G63" s="99">
        <v>234893</v>
      </c>
      <c r="H63" s="100">
        <v>0</v>
      </c>
      <c r="I63" s="97">
        <v>15730</v>
      </c>
      <c r="J63" s="98">
        <v>15730</v>
      </c>
      <c r="K63" s="99">
        <v>15730</v>
      </c>
    </row>
    <row r="64" spans="1:11" ht="13.5">
      <c r="A64" s="96" t="s">
        <v>63</v>
      </c>
      <c r="B64" s="97">
        <v>443462</v>
      </c>
      <c r="C64" s="98">
        <v>241266</v>
      </c>
      <c r="D64" s="99">
        <v>0</v>
      </c>
      <c r="E64" s="97">
        <v>309549</v>
      </c>
      <c r="F64" s="98">
        <v>309549</v>
      </c>
      <c r="G64" s="99">
        <v>309549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740197</v>
      </c>
      <c r="C65" s="98">
        <v>737803</v>
      </c>
      <c r="D65" s="99">
        <v>2381</v>
      </c>
      <c r="E65" s="97">
        <v>815954</v>
      </c>
      <c r="F65" s="98">
        <v>815954</v>
      </c>
      <c r="G65" s="99">
        <v>815954</v>
      </c>
      <c r="H65" s="100">
        <v>0</v>
      </c>
      <c r="I65" s="97">
        <v>2381</v>
      </c>
      <c r="J65" s="98">
        <v>2381</v>
      </c>
      <c r="K65" s="99">
        <v>2381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0.07220773437215673</v>
      </c>
      <c r="C70" s="5">
        <f aca="true" t="shared" si="8" ref="C70:K70">IF(ISERROR(C71/C72),0,(C71/C72))</f>
        <v>0.8191882026208049</v>
      </c>
      <c r="D70" s="5">
        <f t="shared" si="8"/>
        <v>0.6001599492260337</v>
      </c>
      <c r="E70" s="5">
        <f t="shared" si="8"/>
        <v>0.2412309822602688</v>
      </c>
      <c r="F70" s="5">
        <f t="shared" si="8"/>
        <v>0.670292074098237</v>
      </c>
      <c r="G70" s="5">
        <f t="shared" si="8"/>
        <v>0.670292074098237</v>
      </c>
      <c r="H70" s="5">
        <f t="shared" si="8"/>
        <v>0.5594727837101989</v>
      </c>
      <c r="I70" s="5">
        <f t="shared" si="8"/>
        <v>0.7565466238229411</v>
      </c>
      <c r="J70" s="5">
        <f t="shared" si="8"/>
        <v>0.772965789423104</v>
      </c>
      <c r="K70" s="5">
        <f t="shared" si="8"/>
        <v>0.759161395292055</v>
      </c>
    </row>
    <row r="71" spans="1:11" ht="12.75" hidden="1">
      <c r="A71" s="1" t="s">
        <v>103</v>
      </c>
      <c r="B71" s="2">
        <f>+B83</f>
        <v>305698715</v>
      </c>
      <c r="C71" s="2">
        <f aca="true" t="shared" si="9" ref="C71:K71">+C83</f>
        <v>5386777251</v>
      </c>
      <c r="D71" s="2">
        <f t="shared" si="9"/>
        <v>6134411797</v>
      </c>
      <c r="E71" s="2">
        <f t="shared" si="9"/>
        <v>2883841510</v>
      </c>
      <c r="F71" s="2">
        <f t="shared" si="9"/>
        <v>7934847222</v>
      </c>
      <c r="G71" s="2">
        <f t="shared" si="9"/>
        <v>7934847222</v>
      </c>
      <c r="H71" s="2">
        <f t="shared" si="9"/>
        <v>5913296380</v>
      </c>
      <c r="I71" s="2">
        <f t="shared" si="9"/>
        <v>9689213282</v>
      </c>
      <c r="J71" s="2">
        <f t="shared" si="9"/>
        <v>10427185059</v>
      </c>
      <c r="K71" s="2">
        <f t="shared" si="9"/>
        <v>10881531598</v>
      </c>
    </row>
    <row r="72" spans="1:11" ht="12.75" hidden="1">
      <c r="A72" s="1" t="s">
        <v>104</v>
      </c>
      <c r="B72" s="2">
        <f>+B77</f>
        <v>4233600703</v>
      </c>
      <c r="C72" s="2">
        <f aca="true" t="shared" si="10" ref="C72:K72">+C77</f>
        <v>6575750522</v>
      </c>
      <c r="D72" s="2">
        <f t="shared" si="10"/>
        <v>10221294848</v>
      </c>
      <c r="E72" s="2">
        <f t="shared" si="10"/>
        <v>11954689580</v>
      </c>
      <c r="F72" s="2">
        <f t="shared" si="10"/>
        <v>11837895044</v>
      </c>
      <c r="G72" s="2">
        <f t="shared" si="10"/>
        <v>11837895044</v>
      </c>
      <c r="H72" s="2">
        <f t="shared" si="10"/>
        <v>10569408472</v>
      </c>
      <c r="I72" s="2">
        <f t="shared" si="10"/>
        <v>12807159502</v>
      </c>
      <c r="J72" s="2">
        <f t="shared" si="10"/>
        <v>13489840303</v>
      </c>
      <c r="K72" s="2">
        <f t="shared" si="10"/>
        <v>14333620842</v>
      </c>
    </row>
    <row r="73" spans="1:11" ht="12.75" hidden="1">
      <c r="A73" s="1" t="s">
        <v>105</v>
      </c>
      <c r="B73" s="2">
        <f>+B74</f>
        <v>1050199760.8333333</v>
      </c>
      <c r="C73" s="2">
        <f aca="true" t="shared" si="11" ref="C73:K73">+(C78+C80+C81+C82)-(B78+B80+B81+B82)</f>
        <v>-216789108</v>
      </c>
      <c r="D73" s="2">
        <f t="shared" si="11"/>
        <v>2120251438</v>
      </c>
      <c r="E73" s="2">
        <f t="shared" si="11"/>
        <v>-3144641229</v>
      </c>
      <c r="F73" s="2">
        <f>+(F78+F80+F81+F82)-(D78+D80+D81+D82)</f>
        <v>-2316615127</v>
      </c>
      <c r="G73" s="2">
        <f>+(G78+G80+G81+G82)-(D78+D80+D81+D82)</f>
        <v>-2316615127</v>
      </c>
      <c r="H73" s="2">
        <f>+(H78+H80+H81+H82)-(D78+D80+D81+D82)</f>
        <v>1638938788</v>
      </c>
      <c r="I73" s="2">
        <f>+(I78+I80+I81+I82)-(E78+E80+E81+E82)</f>
        <v>1202462996</v>
      </c>
      <c r="J73" s="2">
        <f t="shared" si="11"/>
        <v>-402538026</v>
      </c>
      <c r="K73" s="2">
        <f t="shared" si="11"/>
        <v>-595447165</v>
      </c>
    </row>
    <row r="74" spans="1:11" ht="12.75" hidden="1">
      <c r="A74" s="1" t="s">
        <v>106</v>
      </c>
      <c r="B74" s="2">
        <f>+TREND(C74:E74)</f>
        <v>1050199760.8333333</v>
      </c>
      <c r="C74" s="2">
        <f>+C73</f>
        <v>-216789108</v>
      </c>
      <c r="D74" s="2">
        <f aca="true" t="shared" si="12" ref="D74:K74">+D73</f>
        <v>2120251438</v>
      </c>
      <c r="E74" s="2">
        <f t="shared" si="12"/>
        <v>-3144641229</v>
      </c>
      <c r="F74" s="2">
        <f t="shared" si="12"/>
        <v>-2316615127</v>
      </c>
      <c r="G74" s="2">
        <f t="shared" si="12"/>
        <v>-2316615127</v>
      </c>
      <c r="H74" s="2">
        <f t="shared" si="12"/>
        <v>1638938788</v>
      </c>
      <c r="I74" s="2">
        <f t="shared" si="12"/>
        <v>1202462996</v>
      </c>
      <c r="J74" s="2">
        <f t="shared" si="12"/>
        <v>-402538026</v>
      </c>
      <c r="K74" s="2">
        <f t="shared" si="12"/>
        <v>-595447165</v>
      </c>
    </row>
    <row r="75" spans="1:11" ht="12.75" hidden="1">
      <c r="A75" s="1" t="s">
        <v>107</v>
      </c>
      <c r="B75" s="2">
        <f>+B84-(((B80+B81+B78)*B70)-B79)</f>
        <v>5474766989.677166</v>
      </c>
      <c r="C75" s="2">
        <f aca="true" t="shared" si="13" ref="C75:K75">+C84-(((C80+C81+C78)*C70)-C79)</f>
        <v>10359966180.806229</v>
      </c>
      <c r="D75" s="2">
        <f t="shared" si="13"/>
        <v>16837484274.38161</v>
      </c>
      <c r="E75" s="2">
        <f t="shared" si="13"/>
        <v>16519076551.061348</v>
      </c>
      <c r="F75" s="2">
        <f t="shared" si="13"/>
        <v>11943264026.291107</v>
      </c>
      <c r="G75" s="2">
        <f t="shared" si="13"/>
        <v>11943264026.291107</v>
      </c>
      <c r="H75" s="2">
        <f t="shared" si="13"/>
        <v>15654127366.510242</v>
      </c>
      <c r="I75" s="2">
        <f t="shared" si="13"/>
        <v>9491657854.508724</v>
      </c>
      <c r="J75" s="2">
        <f t="shared" si="13"/>
        <v>12942671793.10815</v>
      </c>
      <c r="K75" s="2">
        <f t="shared" si="13"/>
        <v>13907522523.883099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4233600703</v>
      </c>
      <c r="C77" s="3">
        <v>6575750522</v>
      </c>
      <c r="D77" s="3">
        <v>10221294848</v>
      </c>
      <c r="E77" s="3">
        <v>11954689580</v>
      </c>
      <c r="F77" s="3">
        <v>11837895044</v>
      </c>
      <c r="G77" s="3">
        <v>11837895044</v>
      </c>
      <c r="H77" s="3">
        <v>10569408472</v>
      </c>
      <c r="I77" s="3">
        <v>12807159502</v>
      </c>
      <c r="J77" s="3">
        <v>13489840303</v>
      </c>
      <c r="K77" s="3">
        <v>14333620842</v>
      </c>
    </row>
    <row r="78" spans="1:11" ht="12.75" hidden="1">
      <c r="A78" s="1" t="s">
        <v>66</v>
      </c>
      <c r="B78" s="3">
        <v>-44615101</v>
      </c>
      <c r="C78" s="3">
        <v>-11035138</v>
      </c>
      <c r="D78" s="3">
        <v>914127</v>
      </c>
      <c r="E78" s="3">
        <v>117767026</v>
      </c>
      <c r="F78" s="3">
        <v>117824686</v>
      </c>
      <c r="G78" s="3">
        <v>117824686</v>
      </c>
      <c r="H78" s="3">
        <v>1312723</v>
      </c>
      <c r="I78" s="3">
        <v>124458949</v>
      </c>
      <c r="J78" s="3">
        <v>129903786</v>
      </c>
      <c r="K78" s="3">
        <v>135692107</v>
      </c>
    </row>
    <row r="79" spans="1:11" ht="12.75" hidden="1">
      <c r="A79" s="1" t="s">
        <v>67</v>
      </c>
      <c r="B79" s="3">
        <v>5073934548</v>
      </c>
      <c r="C79" s="3">
        <v>8241447000</v>
      </c>
      <c r="D79" s="3">
        <v>13031030782</v>
      </c>
      <c r="E79" s="3">
        <v>6002144941</v>
      </c>
      <c r="F79" s="3">
        <v>5019576749</v>
      </c>
      <c r="G79" s="3">
        <v>5019576749</v>
      </c>
      <c r="H79" s="3">
        <v>11600088831</v>
      </c>
      <c r="I79" s="3">
        <v>6989987416</v>
      </c>
      <c r="J79" s="3">
        <v>6082570014</v>
      </c>
      <c r="K79" s="3">
        <v>4619924807</v>
      </c>
    </row>
    <row r="80" spans="1:11" ht="12.75" hidden="1">
      <c r="A80" s="1" t="s">
        <v>68</v>
      </c>
      <c r="B80" s="3">
        <v>3232423889</v>
      </c>
      <c r="C80" s="3">
        <v>2169491628</v>
      </c>
      <c r="D80" s="3">
        <v>3820709061</v>
      </c>
      <c r="E80" s="3">
        <v>3666778157</v>
      </c>
      <c r="F80" s="3">
        <v>4330894091</v>
      </c>
      <c r="G80" s="3">
        <v>4330894091</v>
      </c>
      <c r="H80" s="3">
        <v>4825525456</v>
      </c>
      <c r="I80" s="3">
        <v>4715466036</v>
      </c>
      <c r="J80" s="3">
        <v>4559869139</v>
      </c>
      <c r="K80" s="3">
        <v>4223078940</v>
      </c>
    </row>
    <row r="81" spans="1:11" ht="12.75" hidden="1">
      <c r="A81" s="1" t="s">
        <v>69</v>
      </c>
      <c r="B81" s="3">
        <v>1998276575</v>
      </c>
      <c r="C81" s="3">
        <v>2811415857</v>
      </c>
      <c r="D81" s="3">
        <v>3267956715</v>
      </c>
      <c r="E81" s="3">
        <v>157106988</v>
      </c>
      <c r="F81" s="3">
        <v>320573972</v>
      </c>
      <c r="G81" s="3">
        <v>320573972</v>
      </c>
      <c r="H81" s="3">
        <v>3900818988</v>
      </c>
      <c r="I81" s="3">
        <v>149051757</v>
      </c>
      <c r="J81" s="3">
        <v>-110291976</v>
      </c>
      <c r="K81" s="3">
        <v>-382005723</v>
      </c>
    </row>
    <row r="82" spans="1:11" ht="12.75" hidden="1">
      <c r="A82" s="1" t="s">
        <v>70</v>
      </c>
      <c r="B82" s="3">
        <v>-739714</v>
      </c>
      <c r="C82" s="3">
        <v>-1315806</v>
      </c>
      <c r="D82" s="3">
        <v>-771924</v>
      </c>
      <c r="E82" s="3">
        <v>2514579</v>
      </c>
      <c r="F82" s="3">
        <v>2900103</v>
      </c>
      <c r="G82" s="3">
        <v>2900103</v>
      </c>
      <c r="H82" s="3">
        <v>89600</v>
      </c>
      <c r="I82" s="3">
        <v>157653004</v>
      </c>
      <c r="J82" s="3">
        <v>164610771</v>
      </c>
      <c r="K82" s="3">
        <v>171879231</v>
      </c>
    </row>
    <row r="83" spans="1:11" ht="12.75" hidden="1">
      <c r="A83" s="1" t="s">
        <v>71</v>
      </c>
      <c r="B83" s="3">
        <v>305698715</v>
      </c>
      <c r="C83" s="3">
        <v>5386777251</v>
      </c>
      <c r="D83" s="3">
        <v>6134411797</v>
      </c>
      <c r="E83" s="3">
        <v>2883841510</v>
      </c>
      <c r="F83" s="3">
        <v>7934847222</v>
      </c>
      <c r="G83" s="3">
        <v>7934847222</v>
      </c>
      <c r="H83" s="3">
        <v>5913296380</v>
      </c>
      <c r="I83" s="3">
        <v>9689213282</v>
      </c>
      <c r="J83" s="3">
        <v>10427185059</v>
      </c>
      <c r="K83" s="3">
        <v>10881531598</v>
      </c>
    </row>
    <row r="84" spans="1:11" ht="12.75" hidden="1">
      <c r="A84" s="1" t="s">
        <v>72</v>
      </c>
      <c r="B84" s="3">
        <v>775307916</v>
      </c>
      <c r="C84" s="3">
        <v>6189779976</v>
      </c>
      <c r="D84" s="3">
        <v>8061335407</v>
      </c>
      <c r="E84" s="3">
        <v>11467780235</v>
      </c>
      <c r="F84" s="3">
        <v>10120506406</v>
      </c>
      <c r="G84" s="3">
        <v>10120506406</v>
      </c>
      <c r="H84" s="3">
        <v>8936925186</v>
      </c>
      <c r="I84" s="3">
        <v>6276063949</v>
      </c>
      <c r="J84" s="3">
        <v>10399883886</v>
      </c>
      <c r="K84" s="3">
        <v>12306604429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272019779</v>
      </c>
      <c r="C5" s="6">
        <v>313279350</v>
      </c>
      <c r="D5" s="23">
        <v>318056437</v>
      </c>
      <c r="E5" s="24">
        <v>374023212</v>
      </c>
      <c r="F5" s="6">
        <v>374023212</v>
      </c>
      <c r="G5" s="25">
        <v>374023212</v>
      </c>
      <c r="H5" s="26">
        <v>259976222</v>
      </c>
      <c r="I5" s="24">
        <v>390379308</v>
      </c>
      <c r="J5" s="6">
        <v>402121812</v>
      </c>
      <c r="K5" s="25">
        <v>422183148</v>
      </c>
    </row>
    <row r="6" spans="1:11" ht="13.5">
      <c r="A6" s="22" t="s">
        <v>18</v>
      </c>
      <c r="B6" s="6">
        <v>229071562</v>
      </c>
      <c r="C6" s="6">
        <v>235831586</v>
      </c>
      <c r="D6" s="23">
        <v>230686935</v>
      </c>
      <c r="E6" s="24">
        <v>247250880</v>
      </c>
      <c r="F6" s="6">
        <v>247250880</v>
      </c>
      <c r="G6" s="25">
        <v>247250880</v>
      </c>
      <c r="H6" s="26">
        <v>244330779</v>
      </c>
      <c r="I6" s="24">
        <v>260066476</v>
      </c>
      <c r="J6" s="6">
        <v>267874872</v>
      </c>
      <c r="K6" s="25">
        <v>280909320</v>
      </c>
    </row>
    <row r="7" spans="1:11" ht="13.5">
      <c r="A7" s="22" t="s">
        <v>19</v>
      </c>
      <c r="B7" s="6">
        <v>1940909</v>
      </c>
      <c r="C7" s="6">
        <v>2354283</v>
      </c>
      <c r="D7" s="23">
        <v>7409330</v>
      </c>
      <c r="E7" s="24">
        <v>4053000</v>
      </c>
      <c r="F7" s="6">
        <v>4053000</v>
      </c>
      <c r="G7" s="25">
        <v>4053000</v>
      </c>
      <c r="H7" s="26">
        <v>4603390</v>
      </c>
      <c r="I7" s="24">
        <v>4099716</v>
      </c>
      <c r="J7" s="6">
        <v>4259760</v>
      </c>
      <c r="K7" s="25">
        <v>4488936</v>
      </c>
    </row>
    <row r="8" spans="1:11" ht="13.5">
      <c r="A8" s="22" t="s">
        <v>20</v>
      </c>
      <c r="B8" s="6">
        <v>224047479</v>
      </c>
      <c r="C8" s="6">
        <v>246144234</v>
      </c>
      <c r="D8" s="23">
        <v>283468871</v>
      </c>
      <c r="E8" s="24">
        <v>294120996</v>
      </c>
      <c r="F8" s="6">
        <v>352596993</v>
      </c>
      <c r="G8" s="25">
        <v>352596993</v>
      </c>
      <c r="H8" s="26">
        <v>337618000</v>
      </c>
      <c r="I8" s="24">
        <v>307612440</v>
      </c>
      <c r="J8" s="6">
        <v>308046000</v>
      </c>
      <c r="K8" s="25">
        <v>304466496</v>
      </c>
    </row>
    <row r="9" spans="1:11" ht="13.5">
      <c r="A9" s="22" t="s">
        <v>21</v>
      </c>
      <c r="B9" s="6">
        <v>81544282</v>
      </c>
      <c r="C9" s="6">
        <v>172169365</v>
      </c>
      <c r="D9" s="23">
        <v>173498833</v>
      </c>
      <c r="E9" s="24">
        <v>124841820</v>
      </c>
      <c r="F9" s="6">
        <v>124841820</v>
      </c>
      <c r="G9" s="25">
        <v>124841820</v>
      </c>
      <c r="H9" s="26">
        <v>47486083</v>
      </c>
      <c r="I9" s="24">
        <v>134926008</v>
      </c>
      <c r="J9" s="6">
        <v>140531508</v>
      </c>
      <c r="K9" s="25">
        <v>147259944</v>
      </c>
    </row>
    <row r="10" spans="1:11" ht="25.5">
      <c r="A10" s="27" t="s">
        <v>96</v>
      </c>
      <c r="B10" s="28">
        <f>SUM(B5:B9)</f>
        <v>808624011</v>
      </c>
      <c r="C10" s="29">
        <f aca="true" t="shared" si="0" ref="C10:K10">SUM(C5:C9)</f>
        <v>969778818</v>
      </c>
      <c r="D10" s="30">
        <f t="shared" si="0"/>
        <v>1013120406</v>
      </c>
      <c r="E10" s="28">
        <f t="shared" si="0"/>
        <v>1044289908</v>
      </c>
      <c r="F10" s="29">
        <f t="shared" si="0"/>
        <v>1102765905</v>
      </c>
      <c r="G10" s="31">
        <f t="shared" si="0"/>
        <v>1102765905</v>
      </c>
      <c r="H10" s="32">
        <f t="shared" si="0"/>
        <v>894014474</v>
      </c>
      <c r="I10" s="28">
        <f t="shared" si="0"/>
        <v>1097083948</v>
      </c>
      <c r="J10" s="29">
        <f t="shared" si="0"/>
        <v>1122833952</v>
      </c>
      <c r="K10" s="31">
        <f t="shared" si="0"/>
        <v>1159307844</v>
      </c>
    </row>
    <row r="11" spans="1:11" ht="13.5">
      <c r="A11" s="22" t="s">
        <v>22</v>
      </c>
      <c r="B11" s="6">
        <v>283673379</v>
      </c>
      <c r="C11" s="6">
        <v>313946965</v>
      </c>
      <c r="D11" s="23">
        <v>341817384</v>
      </c>
      <c r="E11" s="24">
        <v>293105736</v>
      </c>
      <c r="F11" s="6">
        <v>293165736</v>
      </c>
      <c r="G11" s="25">
        <v>293165736</v>
      </c>
      <c r="H11" s="26">
        <v>368345084</v>
      </c>
      <c r="I11" s="24">
        <v>349774332</v>
      </c>
      <c r="J11" s="6">
        <v>367349964</v>
      </c>
      <c r="K11" s="25">
        <v>389036016</v>
      </c>
    </row>
    <row r="12" spans="1:11" ht="13.5">
      <c r="A12" s="22" t="s">
        <v>23</v>
      </c>
      <c r="B12" s="6">
        <v>22301137</v>
      </c>
      <c r="C12" s="6">
        <v>26321918</v>
      </c>
      <c r="D12" s="23">
        <v>29045904</v>
      </c>
      <c r="E12" s="24">
        <v>29249580</v>
      </c>
      <c r="F12" s="6">
        <v>29249580</v>
      </c>
      <c r="G12" s="25">
        <v>29249580</v>
      </c>
      <c r="H12" s="26">
        <v>33210253</v>
      </c>
      <c r="I12" s="24">
        <v>36717048</v>
      </c>
      <c r="J12" s="6">
        <v>38505660</v>
      </c>
      <c r="K12" s="25">
        <v>40463280</v>
      </c>
    </row>
    <row r="13" spans="1:11" ht="13.5">
      <c r="A13" s="22" t="s">
        <v>97</v>
      </c>
      <c r="B13" s="6">
        <v>70859802</v>
      </c>
      <c r="C13" s="6">
        <v>49915141</v>
      </c>
      <c r="D13" s="23">
        <v>104884684</v>
      </c>
      <c r="E13" s="24">
        <v>60014640</v>
      </c>
      <c r="F13" s="6">
        <v>60014640</v>
      </c>
      <c r="G13" s="25">
        <v>60014640</v>
      </c>
      <c r="H13" s="26">
        <v>244935</v>
      </c>
      <c r="I13" s="24">
        <v>60310848</v>
      </c>
      <c r="J13" s="6">
        <v>63311580</v>
      </c>
      <c r="K13" s="25">
        <v>67092504</v>
      </c>
    </row>
    <row r="14" spans="1:11" ht="13.5">
      <c r="A14" s="22" t="s">
        <v>24</v>
      </c>
      <c r="B14" s="6">
        <v>5834690</v>
      </c>
      <c r="C14" s="6">
        <v>19389929</v>
      </c>
      <c r="D14" s="23">
        <v>2053152</v>
      </c>
      <c r="E14" s="24">
        <v>2640768</v>
      </c>
      <c r="F14" s="6">
        <v>2640768</v>
      </c>
      <c r="G14" s="25">
        <v>2640768</v>
      </c>
      <c r="H14" s="26">
        <v>489071</v>
      </c>
      <c r="I14" s="24">
        <v>1823004</v>
      </c>
      <c r="J14" s="6">
        <v>1950000</v>
      </c>
      <c r="K14" s="25">
        <v>2136000</v>
      </c>
    </row>
    <row r="15" spans="1:11" ht="13.5">
      <c r="A15" s="22" t="s">
        <v>98</v>
      </c>
      <c r="B15" s="6">
        <v>129747280</v>
      </c>
      <c r="C15" s="6">
        <v>110362604</v>
      </c>
      <c r="D15" s="23">
        <v>145925787</v>
      </c>
      <c r="E15" s="24">
        <v>132535044</v>
      </c>
      <c r="F15" s="6">
        <v>125265047</v>
      </c>
      <c r="G15" s="25">
        <v>125265047</v>
      </c>
      <c r="H15" s="26">
        <v>172305899</v>
      </c>
      <c r="I15" s="24">
        <v>181889556</v>
      </c>
      <c r="J15" s="6">
        <v>187924068</v>
      </c>
      <c r="K15" s="25">
        <v>196268956</v>
      </c>
    </row>
    <row r="16" spans="1:11" ht="13.5">
      <c r="A16" s="22" t="s">
        <v>20</v>
      </c>
      <c r="B16" s="6">
        <v>711471</v>
      </c>
      <c r="C16" s="6">
        <v>128500</v>
      </c>
      <c r="D16" s="23">
        <v>4458857</v>
      </c>
      <c r="E16" s="24">
        <v>4000008</v>
      </c>
      <c r="F16" s="6">
        <v>4000008</v>
      </c>
      <c r="G16" s="25">
        <v>4000008</v>
      </c>
      <c r="H16" s="26">
        <v>4753795</v>
      </c>
      <c r="I16" s="24">
        <v>2000004</v>
      </c>
      <c r="J16" s="6">
        <v>2300004</v>
      </c>
      <c r="K16" s="25">
        <v>2600004</v>
      </c>
    </row>
    <row r="17" spans="1:11" ht="13.5">
      <c r="A17" s="22" t="s">
        <v>25</v>
      </c>
      <c r="B17" s="6">
        <v>167696136</v>
      </c>
      <c r="C17" s="6">
        <v>594026014</v>
      </c>
      <c r="D17" s="23">
        <v>-103762242</v>
      </c>
      <c r="E17" s="24">
        <v>396175272</v>
      </c>
      <c r="F17" s="6">
        <v>417678980</v>
      </c>
      <c r="G17" s="25">
        <v>417678980</v>
      </c>
      <c r="H17" s="26">
        <v>161638463</v>
      </c>
      <c r="I17" s="24">
        <v>525923456</v>
      </c>
      <c r="J17" s="6">
        <v>554951428</v>
      </c>
      <c r="K17" s="25">
        <v>589708048</v>
      </c>
    </row>
    <row r="18" spans="1:11" ht="13.5">
      <c r="A18" s="33" t="s">
        <v>26</v>
      </c>
      <c r="B18" s="34">
        <f>SUM(B11:B17)</f>
        <v>680823895</v>
      </c>
      <c r="C18" s="35">
        <f aca="true" t="shared" si="1" ref="C18:K18">SUM(C11:C17)</f>
        <v>1114091071</v>
      </c>
      <c r="D18" s="36">
        <f t="shared" si="1"/>
        <v>524423526</v>
      </c>
      <c r="E18" s="34">
        <f t="shared" si="1"/>
        <v>917721048</v>
      </c>
      <c r="F18" s="35">
        <f t="shared" si="1"/>
        <v>932014759</v>
      </c>
      <c r="G18" s="37">
        <f t="shared" si="1"/>
        <v>932014759</v>
      </c>
      <c r="H18" s="38">
        <f t="shared" si="1"/>
        <v>740987500</v>
      </c>
      <c r="I18" s="34">
        <f t="shared" si="1"/>
        <v>1158438248</v>
      </c>
      <c r="J18" s="35">
        <f t="shared" si="1"/>
        <v>1216292704</v>
      </c>
      <c r="K18" s="37">
        <f t="shared" si="1"/>
        <v>1287304808</v>
      </c>
    </row>
    <row r="19" spans="1:11" ht="13.5">
      <c r="A19" s="33" t="s">
        <v>27</v>
      </c>
      <c r="B19" s="39">
        <f>+B10-B18</f>
        <v>127800116</v>
      </c>
      <c r="C19" s="40">
        <f aca="true" t="shared" si="2" ref="C19:K19">+C10-C18</f>
        <v>-144312253</v>
      </c>
      <c r="D19" s="41">
        <f t="shared" si="2"/>
        <v>488696880</v>
      </c>
      <c r="E19" s="39">
        <f t="shared" si="2"/>
        <v>126568860</v>
      </c>
      <c r="F19" s="40">
        <f t="shared" si="2"/>
        <v>170751146</v>
      </c>
      <c r="G19" s="42">
        <f t="shared" si="2"/>
        <v>170751146</v>
      </c>
      <c r="H19" s="43">
        <f t="shared" si="2"/>
        <v>153026974</v>
      </c>
      <c r="I19" s="39">
        <f t="shared" si="2"/>
        <v>-61354300</v>
      </c>
      <c r="J19" s="40">
        <f t="shared" si="2"/>
        <v>-93458752</v>
      </c>
      <c r="K19" s="42">
        <f t="shared" si="2"/>
        <v>-127996964</v>
      </c>
    </row>
    <row r="20" spans="1:11" ht="25.5">
      <c r="A20" s="44" t="s">
        <v>28</v>
      </c>
      <c r="B20" s="45">
        <v>62235248</v>
      </c>
      <c r="C20" s="46">
        <v>39144467</v>
      </c>
      <c r="D20" s="47">
        <v>81230000</v>
      </c>
      <c r="E20" s="45">
        <v>80825004</v>
      </c>
      <c r="F20" s="46">
        <v>80825004</v>
      </c>
      <c r="G20" s="48">
        <v>80825004</v>
      </c>
      <c r="H20" s="49">
        <v>0</v>
      </c>
      <c r="I20" s="45">
        <v>84686700</v>
      </c>
      <c r="J20" s="46">
        <v>69887004</v>
      </c>
      <c r="K20" s="48">
        <v>72993972</v>
      </c>
    </row>
    <row r="21" spans="1:11" ht="63.75">
      <c r="A21" s="50" t="s">
        <v>99</v>
      </c>
      <c r="B21" s="51">
        <v>723446</v>
      </c>
      <c r="C21" s="52">
        <v>0</v>
      </c>
      <c r="D21" s="53">
        <v>24135276</v>
      </c>
      <c r="E21" s="51">
        <v>15000</v>
      </c>
      <c r="F21" s="52">
        <v>15000</v>
      </c>
      <c r="G21" s="54">
        <v>15000</v>
      </c>
      <c r="H21" s="55">
        <v>0</v>
      </c>
      <c r="I21" s="51">
        <v>15000</v>
      </c>
      <c r="J21" s="52">
        <v>15972</v>
      </c>
      <c r="K21" s="54">
        <v>17016</v>
      </c>
    </row>
    <row r="22" spans="1:11" ht="25.5">
      <c r="A22" s="56" t="s">
        <v>100</v>
      </c>
      <c r="B22" s="57">
        <f>SUM(B19:B21)</f>
        <v>190758810</v>
      </c>
      <c r="C22" s="58">
        <f aca="true" t="shared" si="3" ref="C22:K22">SUM(C19:C21)</f>
        <v>-105167786</v>
      </c>
      <c r="D22" s="59">
        <f t="shared" si="3"/>
        <v>594062156</v>
      </c>
      <c r="E22" s="57">
        <f t="shared" si="3"/>
        <v>207408864</v>
      </c>
      <c r="F22" s="58">
        <f t="shared" si="3"/>
        <v>251591150</v>
      </c>
      <c r="G22" s="60">
        <f t="shared" si="3"/>
        <v>251591150</v>
      </c>
      <c r="H22" s="61">
        <f t="shared" si="3"/>
        <v>153026974</v>
      </c>
      <c r="I22" s="57">
        <f t="shared" si="3"/>
        <v>23347400</v>
      </c>
      <c r="J22" s="58">
        <f t="shared" si="3"/>
        <v>-23555776</v>
      </c>
      <c r="K22" s="60">
        <f t="shared" si="3"/>
        <v>-54985976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190758810</v>
      </c>
      <c r="C24" s="40">
        <f aca="true" t="shared" si="4" ref="C24:K24">SUM(C22:C23)</f>
        <v>-105167786</v>
      </c>
      <c r="D24" s="41">
        <f t="shared" si="4"/>
        <v>594062156</v>
      </c>
      <c r="E24" s="39">
        <f t="shared" si="4"/>
        <v>207408864</v>
      </c>
      <c r="F24" s="40">
        <f t="shared" si="4"/>
        <v>251591150</v>
      </c>
      <c r="G24" s="42">
        <f t="shared" si="4"/>
        <v>251591150</v>
      </c>
      <c r="H24" s="43">
        <f t="shared" si="4"/>
        <v>153026974</v>
      </c>
      <c r="I24" s="39">
        <f t="shared" si="4"/>
        <v>23347400</v>
      </c>
      <c r="J24" s="40">
        <f t="shared" si="4"/>
        <v>-23555776</v>
      </c>
      <c r="K24" s="42">
        <f t="shared" si="4"/>
        <v>-54985976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58452977</v>
      </c>
      <c r="C27" s="7">
        <v>41279011</v>
      </c>
      <c r="D27" s="69">
        <v>909396267</v>
      </c>
      <c r="E27" s="70">
        <v>108729828</v>
      </c>
      <c r="F27" s="7">
        <v>120166543</v>
      </c>
      <c r="G27" s="71">
        <v>120166543</v>
      </c>
      <c r="H27" s="72">
        <v>114445592</v>
      </c>
      <c r="I27" s="70">
        <v>114964044</v>
      </c>
      <c r="J27" s="7">
        <v>96549348</v>
      </c>
      <c r="K27" s="71">
        <v>112046868</v>
      </c>
    </row>
    <row r="28" spans="1:11" ht="13.5">
      <c r="A28" s="73" t="s">
        <v>33</v>
      </c>
      <c r="B28" s="6">
        <v>40348751</v>
      </c>
      <c r="C28" s="6">
        <v>34042927</v>
      </c>
      <c r="D28" s="23">
        <v>842012275</v>
      </c>
      <c r="E28" s="24">
        <v>81392820</v>
      </c>
      <c r="F28" s="6">
        <v>89882583</v>
      </c>
      <c r="G28" s="25">
        <v>89882583</v>
      </c>
      <c r="H28" s="26">
        <v>0</v>
      </c>
      <c r="I28" s="24">
        <v>77267760</v>
      </c>
      <c r="J28" s="6">
        <v>66125604</v>
      </c>
      <c r="K28" s="25">
        <v>79855608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8968752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37696284</v>
      </c>
      <c r="J31" s="6">
        <v>30423744</v>
      </c>
      <c r="K31" s="25">
        <v>32191260</v>
      </c>
    </row>
    <row r="32" spans="1:11" ht="13.5">
      <c r="A32" s="33" t="s">
        <v>36</v>
      </c>
      <c r="B32" s="7">
        <f>SUM(B28:B31)</f>
        <v>49317503</v>
      </c>
      <c r="C32" s="7">
        <f aca="true" t="shared" si="5" ref="C32:K32">SUM(C28:C31)</f>
        <v>34042927</v>
      </c>
      <c r="D32" s="69">
        <f t="shared" si="5"/>
        <v>842012275</v>
      </c>
      <c r="E32" s="70">
        <f t="shared" si="5"/>
        <v>81392820</v>
      </c>
      <c r="F32" s="7">
        <f t="shared" si="5"/>
        <v>89882583</v>
      </c>
      <c r="G32" s="71">
        <f t="shared" si="5"/>
        <v>89882583</v>
      </c>
      <c r="H32" s="72">
        <f t="shared" si="5"/>
        <v>0</v>
      </c>
      <c r="I32" s="70">
        <f t="shared" si="5"/>
        <v>114964044</v>
      </c>
      <c r="J32" s="7">
        <f t="shared" si="5"/>
        <v>96549348</v>
      </c>
      <c r="K32" s="71">
        <f t="shared" si="5"/>
        <v>112046868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511208333</v>
      </c>
      <c r="C35" s="6">
        <v>711858535</v>
      </c>
      <c r="D35" s="23">
        <v>717554648</v>
      </c>
      <c r="E35" s="24">
        <v>50171052</v>
      </c>
      <c r="F35" s="6">
        <v>51441049</v>
      </c>
      <c r="G35" s="25">
        <v>51441049</v>
      </c>
      <c r="H35" s="26">
        <v>1595445288</v>
      </c>
      <c r="I35" s="24">
        <v>-74286968</v>
      </c>
      <c r="J35" s="6">
        <v>-68726808</v>
      </c>
      <c r="K35" s="25">
        <v>-70890976</v>
      </c>
    </row>
    <row r="36" spans="1:11" ht="13.5">
      <c r="A36" s="22" t="s">
        <v>39</v>
      </c>
      <c r="B36" s="6">
        <v>1502664976</v>
      </c>
      <c r="C36" s="6">
        <v>1512090249</v>
      </c>
      <c r="D36" s="23">
        <v>2013733212</v>
      </c>
      <c r="E36" s="24">
        <v>48715188</v>
      </c>
      <c r="F36" s="6">
        <v>60151903</v>
      </c>
      <c r="G36" s="25">
        <v>60151903</v>
      </c>
      <c r="H36" s="26">
        <v>1722739580</v>
      </c>
      <c r="I36" s="24">
        <v>54653196</v>
      </c>
      <c r="J36" s="6">
        <v>33237768</v>
      </c>
      <c r="K36" s="25">
        <v>44954364</v>
      </c>
    </row>
    <row r="37" spans="1:11" ht="13.5">
      <c r="A37" s="22" t="s">
        <v>40</v>
      </c>
      <c r="B37" s="6">
        <v>963450881</v>
      </c>
      <c r="C37" s="6">
        <v>930447152</v>
      </c>
      <c r="D37" s="23">
        <v>1081565427</v>
      </c>
      <c r="E37" s="24">
        <v>-108522624</v>
      </c>
      <c r="F37" s="6">
        <v>-139998198</v>
      </c>
      <c r="G37" s="25">
        <v>-139998198</v>
      </c>
      <c r="H37" s="26">
        <v>1873680427</v>
      </c>
      <c r="I37" s="24">
        <v>-42981172</v>
      </c>
      <c r="J37" s="6">
        <v>-11933264</v>
      </c>
      <c r="K37" s="25">
        <v>29049364</v>
      </c>
    </row>
    <row r="38" spans="1:11" ht="13.5">
      <c r="A38" s="22" t="s">
        <v>41</v>
      </c>
      <c r="B38" s="6">
        <v>330981737</v>
      </c>
      <c r="C38" s="6">
        <v>379925225</v>
      </c>
      <c r="D38" s="23">
        <v>430198524</v>
      </c>
      <c r="E38" s="24">
        <v>0</v>
      </c>
      <c r="F38" s="6">
        <v>0</v>
      </c>
      <c r="G38" s="25">
        <v>0</v>
      </c>
      <c r="H38" s="26">
        <v>370700420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528681886</v>
      </c>
      <c r="C39" s="6">
        <v>1018744201</v>
      </c>
      <c r="D39" s="23">
        <v>662502937</v>
      </c>
      <c r="E39" s="24">
        <v>207408864</v>
      </c>
      <c r="F39" s="6">
        <v>251591150</v>
      </c>
      <c r="G39" s="25">
        <v>251591150</v>
      </c>
      <c r="H39" s="26">
        <v>1073804023</v>
      </c>
      <c r="I39" s="24">
        <v>23347400</v>
      </c>
      <c r="J39" s="6">
        <v>-23555776</v>
      </c>
      <c r="K39" s="25">
        <v>-54985976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758422935</v>
      </c>
      <c r="C42" s="6">
        <v>1588907076</v>
      </c>
      <c r="D42" s="23">
        <v>2330795886</v>
      </c>
      <c r="E42" s="24">
        <v>81847596</v>
      </c>
      <c r="F42" s="6">
        <v>81847596</v>
      </c>
      <c r="G42" s="25">
        <v>81847596</v>
      </c>
      <c r="H42" s="26">
        <v>773401577</v>
      </c>
      <c r="I42" s="24">
        <v>-52327380</v>
      </c>
      <c r="J42" s="6">
        <v>3193020</v>
      </c>
      <c r="K42" s="25">
        <v>-21871164</v>
      </c>
    </row>
    <row r="43" spans="1:11" ht="13.5">
      <c r="A43" s="22" t="s">
        <v>45</v>
      </c>
      <c r="B43" s="6">
        <v>-30700364</v>
      </c>
      <c r="C43" s="6">
        <v>-51824816</v>
      </c>
      <c r="D43" s="23">
        <v>-76228102</v>
      </c>
      <c r="E43" s="24">
        <v>-81392820</v>
      </c>
      <c r="F43" s="6">
        <v>-81392820</v>
      </c>
      <c r="G43" s="25">
        <v>-81392820</v>
      </c>
      <c r="H43" s="26">
        <v>-94310668</v>
      </c>
      <c r="I43" s="24">
        <v>-77267760</v>
      </c>
      <c r="J43" s="6">
        <v>-77464380</v>
      </c>
      <c r="K43" s="25">
        <v>-79855608</v>
      </c>
    </row>
    <row r="44" spans="1:11" ht="13.5">
      <c r="A44" s="22" t="s">
        <v>46</v>
      </c>
      <c r="B44" s="6">
        <v>11205901</v>
      </c>
      <c r="C44" s="6">
        <v>29681</v>
      </c>
      <c r="D44" s="23">
        <v>-33609</v>
      </c>
      <c r="E44" s="24">
        <v>-11201973</v>
      </c>
      <c r="F44" s="6">
        <v>-11201973</v>
      </c>
      <c r="G44" s="25">
        <v>-11201973</v>
      </c>
      <c r="H44" s="26">
        <v>-11651139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723168663</v>
      </c>
      <c r="C45" s="7">
        <v>1437861359</v>
      </c>
      <c r="D45" s="69">
        <v>2075453942</v>
      </c>
      <c r="E45" s="70">
        <v>-10747197</v>
      </c>
      <c r="F45" s="7">
        <v>-10747197</v>
      </c>
      <c r="G45" s="71">
        <v>-10747197</v>
      </c>
      <c r="H45" s="72">
        <v>356284689</v>
      </c>
      <c r="I45" s="70">
        <v>-129595140</v>
      </c>
      <c r="J45" s="7">
        <v>-74271360</v>
      </c>
      <c r="K45" s="71">
        <v>-101726772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-24155470</v>
      </c>
      <c r="C48" s="6">
        <v>7397465</v>
      </c>
      <c r="D48" s="23">
        <v>15427316</v>
      </c>
      <c r="E48" s="24">
        <v>-3642048</v>
      </c>
      <c r="F48" s="6">
        <v>-3742047</v>
      </c>
      <c r="G48" s="25">
        <v>-3742047</v>
      </c>
      <c r="H48" s="26">
        <v>417482719</v>
      </c>
      <c r="I48" s="24">
        <v>-5247792</v>
      </c>
      <c r="J48" s="6">
        <v>53458356</v>
      </c>
      <c r="K48" s="25">
        <v>29139492</v>
      </c>
    </row>
    <row r="49" spans="1:11" ht="13.5">
      <c r="A49" s="22" t="s">
        <v>50</v>
      </c>
      <c r="B49" s="6">
        <f>+B75</f>
        <v>600752426.7774737</v>
      </c>
      <c r="C49" s="6">
        <f aca="true" t="shared" si="6" ref="C49:K49">+C75</f>
        <v>669362895.0047044</v>
      </c>
      <c r="D49" s="23">
        <f t="shared" si="6"/>
        <v>91299183.63511086</v>
      </c>
      <c r="E49" s="24">
        <f t="shared" si="6"/>
        <v>-251678708.85133895</v>
      </c>
      <c r="F49" s="6">
        <f t="shared" si="6"/>
        <v>-341630279.851339</v>
      </c>
      <c r="G49" s="25">
        <f t="shared" si="6"/>
        <v>-341630279.851339</v>
      </c>
      <c r="H49" s="26">
        <f t="shared" si="6"/>
        <v>2252412119.633718</v>
      </c>
      <c r="I49" s="24">
        <f t="shared" si="6"/>
        <v>-19365952.49172607</v>
      </c>
      <c r="J49" s="6">
        <f t="shared" si="6"/>
        <v>83956245.60060534</v>
      </c>
      <c r="K49" s="25">
        <f t="shared" si="6"/>
        <v>140823057.45888293</v>
      </c>
    </row>
    <row r="50" spans="1:11" ht="13.5">
      <c r="A50" s="33" t="s">
        <v>51</v>
      </c>
      <c r="B50" s="7">
        <f>+B48-B49</f>
        <v>-624907896.7774737</v>
      </c>
      <c r="C50" s="7">
        <f aca="true" t="shared" si="7" ref="C50:K50">+C48-C49</f>
        <v>-661965430.0047044</v>
      </c>
      <c r="D50" s="69">
        <f t="shared" si="7"/>
        <v>-75871867.63511086</v>
      </c>
      <c r="E50" s="70">
        <f t="shared" si="7"/>
        <v>248036660.85133895</v>
      </c>
      <c r="F50" s="7">
        <f t="shared" si="7"/>
        <v>337888232.851339</v>
      </c>
      <c r="G50" s="71">
        <f t="shared" si="7"/>
        <v>337888232.851339</v>
      </c>
      <c r="H50" s="72">
        <f t="shared" si="7"/>
        <v>-1834929400.633718</v>
      </c>
      <c r="I50" s="70">
        <f t="shared" si="7"/>
        <v>14118160.49172607</v>
      </c>
      <c r="J50" s="7">
        <f t="shared" si="7"/>
        <v>-30497889.60060534</v>
      </c>
      <c r="K50" s="71">
        <f t="shared" si="7"/>
        <v>-111683565.45888293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1417610636</v>
      </c>
      <c r="C53" s="6">
        <v>1436184896</v>
      </c>
      <c r="D53" s="23">
        <v>1893076303</v>
      </c>
      <c r="E53" s="24">
        <v>-32677632</v>
      </c>
      <c r="F53" s="6">
        <v>-29730680</v>
      </c>
      <c r="G53" s="25">
        <v>-29730680</v>
      </c>
      <c r="H53" s="26">
        <v>1552512628</v>
      </c>
      <c r="I53" s="24">
        <v>-22614564</v>
      </c>
      <c r="J53" s="6">
        <v>-32887836</v>
      </c>
      <c r="K53" s="25">
        <v>-34901244</v>
      </c>
    </row>
    <row r="54" spans="1:11" ht="13.5">
      <c r="A54" s="22" t="s">
        <v>54</v>
      </c>
      <c r="B54" s="6">
        <v>0</v>
      </c>
      <c r="C54" s="6">
        <v>49915141</v>
      </c>
      <c r="D54" s="23">
        <v>104893748</v>
      </c>
      <c r="E54" s="24">
        <v>60014640</v>
      </c>
      <c r="F54" s="6">
        <v>60014640</v>
      </c>
      <c r="G54" s="25">
        <v>60014640</v>
      </c>
      <c r="H54" s="26">
        <v>244935</v>
      </c>
      <c r="I54" s="24">
        <v>60310848</v>
      </c>
      <c r="J54" s="6">
        <v>63311580</v>
      </c>
      <c r="K54" s="25">
        <v>67092504</v>
      </c>
    </row>
    <row r="55" spans="1:11" ht="13.5">
      <c r="A55" s="22" t="s">
        <v>55</v>
      </c>
      <c r="B55" s="6">
        <v>16854516</v>
      </c>
      <c r="C55" s="6">
        <v>55424862</v>
      </c>
      <c r="D55" s="23">
        <v>787131626</v>
      </c>
      <c r="E55" s="24">
        <v>50416644</v>
      </c>
      <c r="F55" s="6">
        <v>57406395</v>
      </c>
      <c r="G55" s="25">
        <v>57406395</v>
      </c>
      <c r="H55" s="26">
        <v>50932156</v>
      </c>
      <c r="I55" s="24">
        <v>47372256</v>
      </c>
      <c r="J55" s="6">
        <v>38685600</v>
      </c>
      <c r="K55" s="25">
        <v>52910964</v>
      </c>
    </row>
    <row r="56" spans="1:11" ht="13.5">
      <c r="A56" s="22" t="s">
        <v>56</v>
      </c>
      <c r="B56" s="6">
        <v>13845790</v>
      </c>
      <c r="C56" s="6">
        <v>17439737</v>
      </c>
      <c r="D56" s="23">
        <v>23016965</v>
      </c>
      <c r="E56" s="24">
        <v>37179204</v>
      </c>
      <c r="F56" s="6">
        <v>49069204</v>
      </c>
      <c r="G56" s="25">
        <v>49069204</v>
      </c>
      <c r="H56" s="26">
        <v>35365671</v>
      </c>
      <c r="I56" s="24">
        <v>92567436</v>
      </c>
      <c r="J56" s="6">
        <v>98458896</v>
      </c>
      <c r="K56" s="25">
        <v>105608568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664521</v>
      </c>
      <c r="C60" s="6">
        <v>2781935</v>
      </c>
      <c r="D60" s="23">
        <v>0</v>
      </c>
      <c r="E60" s="24">
        <v>18493626</v>
      </c>
      <c r="F60" s="6">
        <v>18493626</v>
      </c>
      <c r="G60" s="25">
        <v>18493626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22140</v>
      </c>
      <c r="C62" s="98">
        <v>22140</v>
      </c>
      <c r="D62" s="99">
        <v>0</v>
      </c>
      <c r="E62" s="97">
        <v>22140</v>
      </c>
      <c r="F62" s="98">
        <v>22140</v>
      </c>
      <c r="G62" s="99">
        <v>22140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40958</v>
      </c>
      <c r="C63" s="98">
        <v>40958</v>
      </c>
      <c r="D63" s="99">
        <v>0</v>
      </c>
      <c r="E63" s="97">
        <v>40958</v>
      </c>
      <c r="F63" s="98">
        <v>40958</v>
      </c>
      <c r="G63" s="99">
        <v>40958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86243</v>
      </c>
      <c r="C65" s="98">
        <v>86243</v>
      </c>
      <c r="D65" s="99">
        <v>0</v>
      </c>
      <c r="E65" s="97">
        <v>86243</v>
      </c>
      <c r="F65" s="98">
        <v>86243</v>
      </c>
      <c r="G65" s="99">
        <v>86243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0.5914146817285184</v>
      </c>
      <c r="C70" s="5">
        <f aca="true" t="shared" si="8" ref="C70:K70">IF(ISERROR(C71/C72),0,(C71/C72))</f>
        <v>1.3727037743222832</v>
      </c>
      <c r="D70" s="5">
        <f t="shared" si="8"/>
        <v>2.7442495406163654</v>
      </c>
      <c r="E70" s="5">
        <f t="shared" si="8"/>
        <v>0.6372185369610552</v>
      </c>
      <c r="F70" s="5">
        <f t="shared" si="8"/>
        <v>0.6372185369610552</v>
      </c>
      <c r="G70" s="5">
        <f t="shared" si="8"/>
        <v>0.6372185369610552</v>
      </c>
      <c r="H70" s="5">
        <f t="shared" si="8"/>
        <v>0.7797440214500942</v>
      </c>
      <c r="I70" s="5">
        <f t="shared" si="8"/>
        <v>0.5483373654308398</v>
      </c>
      <c r="J70" s="5">
        <f t="shared" si="8"/>
        <v>0.617928952688153</v>
      </c>
      <c r="K70" s="5">
        <f t="shared" si="8"/>
        <v>0.5880004615761154</v>
      </c>
    </row>
    <row r="71" spans="1:11" ht="12.75" hidden="1">
      <c r="A71" s="1" t="s">
        <v>103</v>
      </c>
      <c r="B71" s="2">
        <f>+B83</f>
        <v>305300776</v>
      </c>
      <c r="C71" s="2">
        <f aca="true" t="shared" si="9" ref="C71:K71">+C83</f>
        <v>781202186</v>
      </c>
      <c r="D71" s="2">
        <f t="shared" si="9"/>
        <v>1555372574</v>
      </c>
      <c r="E71" s="2">
        <f t="shared" si="9"/>
        <v>407429004</v>
      </c>
      <c r="F71" s="2">
        <f t="shared" si="9"/>
        <v>407429004</v>
      </c>
      <c r="G71" s="2">
        <f t="shared" si="9"/>
        <v>407429004</v>
      </c>
      <c r="H71" s="2">
        <f t="shared" si="9"/>
        <v>410848045</v>
      </c>
      <c r="I71" s="2">
        <f t="shared" si="9"/>
        <v>369208524</v>
      </c>
      <c r="J71" s="2">
        <f t="shared" si="9"/>
        <v>429855192</v>
      </c>
      <c r="K71" s="2">
        <f t="shared" si="9"/>
        <v>429068916</v>
      </c>
    </row>
    <row r="72" spans="1:11" ht="12.75" hidden="1">
      <c r="A72" s="1" t="s">
        <v>104</v>
      </c>
      <c r="B72" s="2">
        <f>+B77</f>
        <v>516221165</v>
      </c>
      <c r="C72" s="2">
        <f aca="true" t="shared" si="10" ref="C72:K72">+C77</f>
        <v>569097427</v>
      </c>
      <c r="D72" s="2">
        <f t="shared" si="10"/>
        <v>566775197</v>
      </c>
      <c r="E72" s="2">
        <f t="shared" si="10"/>
        <v>639386616</v>
      </c>
      <c r="F72" s="2">
        <f t="shared" si="10"/>
        <v>639386616</v>
      </c>
      <c r="G72" s="2">
        <f t="shared" si="10"/>
        <v>639386616</v>
      </c>
      <c r="H72" s="2">
        <f t="shared" si="10"/>
        <v>526901180</v>
      </c>
      <c r="I72" s="2">
        <f t="shared" si="10"/>
        <v>673323664</v>
      </c>
      <c r="J72" s="2">
        <f t="shared" si="10"/>
        <v>695638536</v>
      </c>
      <c r="K72" s="2">
        <f t="shared" si="10"/>
        <v>729708468</v>
      </c>
    </row>
    <row r="73" spans="1:11" ht="12.75" hidden="1">
      <c r="A73" s="1" t="s">
        <v>105</v>
      </c>
      <c r="B73" s="2">
        <f>+B74</f>
        <v>201874213.83333343</v>
      </c>
      <c r="C73" s="2">
        <f aca="true" t="shared" si="11" ref="C73:K73">+(C78+C80+C81+C82)-(B78+B80+B81+B82)</f>
        <v>133713954</v>
      </c>
      <c r="D73" s="2">
        <f t="shared" si="11"/>
        <v>-2644036</v>
      </c>
      <c r="E73" s="2">
        <f t="shared" si="11"/>
        <v>-547963585</v>
      </c>
      <c r="F73" s="2">
        <f>+(F78+F80+F81+F82)-(D78+D80+D81+D82)</f>
        <v>-547963585</v>
      </c>
      <c r="G73" s="2">
        <f>+(G78+G80+G81+G82)-(D78+D80+D81+D82)</f>
        <v>-547963585</v>
      </c>
      <c r="H73" s="2">
        <f>+(H78+H80+H81+H82)-(D78+D80+D81+D82)</f>
        <v>505251829</v>
      </c>
      <c r="I73" s="2">
        <f>+(I78+I80+I81+I82)-(E78+E80+E81+E82)</f>
        <v>-22807304</v>
      </c>
      <c r="J73" s="2">
        <f t="shared" si="11"/>
        <v>-51666724</v>
      </c>
      <c r="K73" s="2">
        <f t="shared" si="11"/>
        <v>23705100</v>
      </c>
    </row>
    <row r="74" spans="1:11" ht="12.75" hidden="1">
      <c r="A74" s="1" t="s">
        <v>106</v>
      </c>
      <c r="B74" s="2">
        <f>+TREND(C74:E74)</f>
        <v>201874213.83333343</v>
      </c>
      <c r="C74" s="2">
        <f>+C73</f>
        <v>133713954</v>
      </c>
      <c r="D74" s="2">
        <f aca="true" t="shared" si="12" ref="D74:K74">+D73</f>
        <v>-2644036</v>
      </c>
      <c r="E74" s="2">
        <f t="shared" si="12"/>
        <v>-547963585</v>
      </c>
      <c r="F74" s="2">
        <f t="shared" si="12"/>
        <v>-547963585</v>
      </c>
      <c r="G74" s="2">
        <f t="shared" si="12"/>
        <v>-547963585</v>
      </c>
      <c r="H74" s="2">
        <f t="shared" si="12"/>
        <v>505251829</v>
      </c>
      <c r="I74" s="2">
        <f t="shared" si="12"/>
        <v>-22807304</v>
      </c>
      <c r="J74" s="2">
        <f t="shared" si="12"/>
        <v>-51666724</v>
      </c>
      <c r="K74" s="2">
        <f t="shared" si="12"/>
        <v>23705100</v>
      </c>
    </row>
    <row r="75" spans="1:11" ht="12.75" hidden="1">
      <c r="A75" s="1" t="s">
        <v>107</v>
      </c>
      <c r="B75" s="2">
        <f>+B84-(((B80+B81+B78)*B70)-B79)</f>
        <v>600752426.7774737</v>
      </c>
      <c r="C75" s="2">
        <f aca="true" t="shared" si="13" ref="C75:K75">+C84-(((C80+C81+C78)*C70)-C79)</f>
        <v>669362895.0047044</v>
      </c>
      <c r="D75" s="2">
        <f t="shared" si="13"/>
        <v>91299183.63511086</v>
      </c>
      <c r="E75" s="2">
        <f t="shared" si="13"/>
        <v>-251678708.85133895</v>
      </c>
      <c r="F75" s="2">
        <f t="shared" si="13"/>
        <v>-341630279.851339</v>
      </c>
      <c r="G75" s="2">
        <f t="shared" si="13"/>
        <v>-341630279.851339</v>
      </c>
      <c r="H75" s="2">
        <f t="shared" si="13"/>
        <v>2252412119.633718</v>
      </c>
      <c r="I75" s="2">
        <f t="shared" si="13"/>
        <v>-19365952.49172607</v>
      </c>
      <c r="J75" s="2">
        <f t="shared" si="13"/>
        <v>83956245.60060534</v>
      </c>
      <c r="K75" s="2">
        <f t="shared" si="13"/>
        <v>140823057.45888293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516221165</v>
      </c>
      <c r="C77" s="3">
        <v>569097427</v>
      </c>
      <c r="D77" s="3">
        <v>566775197</v>
      </c>
      <c r="E77" s="3">
        <v>639386616</v>
      </c>
      <c r="F77" s="3">
        <v>639386616</v>
      </c>
      <c r="G77" s="3">
        <v>639386616</v>
      </c>
      <c r="H77" s="3">
        <v>526901180</v>
      </c>
      <c r="I77" s="3">
        <v>673323664</v>
      </c>
      <c r="J77" s="3">
        <v>695638536</v>
      </c>
      <c r="K77" s="3">
        <v>729708468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870828854</v>
      </c>
      <c r="C79" s="3">
        <v>871606494</v>
      </c>
      <c r="D79" s="3">
        <v>1022758378</v>
      </c>
      <c r="E79" s="3">
        <v>-108522624</v>
      </c>
      <c r="F79" s="3">
        <v>-139998198</v>
      </c>
      <c r="G79" s="3">
        <v>-139998198</v>
      </c>
      <c r="H79" s="3">
        <v>1827063187</v>
      </c>
      <c r="I79" s="3">
        <v>-42981172</v>
      </c>
      <c r="J79" s="3">
        <v>-11933264</v>
      </c>
      <c r="K79" s="3">
        <v>29049364</v>
      </c>
    </row>
    <row r="80" spans="1:11" ht="12.75" hidden="1">
      <c r="A80" s="1" t="s">
        <v>68</v>
      </c>
      <c r="B80" s="3">
        <v>200358623</v>
      </c>
      <c r="C80" s="3">
        <v>294704914</v>
      </c>
      <c r="D80" s="3">
        <v>241991193</v>
      </c>
      <c r="E80" s="3">
        <v>53720940</v>
      </c>
      <c r="F80" s="3">
        <v>53720940</v>
      </c>
      <c r="G80" s="3">
        <v>53720940</v>
      </c>
      <c r="H80" s="3">
        <v>710742332</v>
      </c>
      <c r="I80" s="3">
        <v>79068736</v>
      </c>
      <c r="J80" s="3">
        <v>30327804</v>
      </c>
      <c r="K80" s="3">
        <v>56572500</v>
      </c>
    </row>
    <row r="81" spans="1:11" ht="12.75" hidden="1">
      <c r="A81" s="1" t="s">
        <v>69</v>
      </c>
      <c r="B81" s="3">
        <v>270346207</v>
      </c>
      <c r="C81" s="3">
        <v>309715807</v>
      </c>
      <c r="D81" s="3">
        <v>359785492</v>
      </c>
      <c r="E81" s="3">
        <v>92160</v>
      </c>
      <c r="F81" s="3">
        <v>92160</v>
      </c>
      <c r="G81" s="3">
        <v>92160</v>
      </c>
      <c r="H81" s="3">
        <v>396286182</v>
      </c>
      <c r="I81" s="3">
        <v>-48062940</v>
      </c>
      <c r="J81" s="3">
        <v>-50988732</v>
      </c>
      <c r="K81" s="3">
        <v>-53528328</v>
      </c>
    </row>
    <row r="82" spans="1:11" ht="12.75" hidden="1">
      <c r="A82" s="1" t="s">
        <v>70</v>
      </c>
      <c r="B82" s="3">
        <v>1937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305300776</v>
      </c>
      <c r="C83" s="3">
        <v>781202186</v>
      </c>
      <c r="D83" s="3">
        <v>1555372574</v>
      </c>
      <c r="E83" s="3">
        <v>407429004</v>
      </c>
      <c r="F83" s="3">
        <v>407429004</v>
      </c>
      <c r="G83" s="3">
        <v>407429004</v>
      </c>
      <c r="H83" s="3">
        <v>410848045</v>
      </c>
      <c r="I83" s="3">
        <v>369208524</v>
      </c>
      <c r="J83" s="3">
        <v>429855192</v>
      </c>
      <c r="K83" s="3">
        <v>429068916</v>
      </c>
    </row>
    <row r="84" spans="1:11" ht="12.75" hidden="1">
      <c r="A84" s="1" t="s">
        <v>72</v>
      </c>
      <c r="B84" s="3">
        <v>8305320</v>
      </c>
      <c r="C84" s="3">
        <v>627447006</v>
      </c>
      <c r="D84" s="3">
        <v>719966197</v>
      </c>
      <c r="E84" s="3">
        <v>-108865380</v>
      </c>
      <c r="F84" s="3">
        <v>-167341377</v>
      </c>
      <c r="G84" s="3">
        <v>-167341377</v>
      </c>
      <c r="H84" s="3">
        <v>1288547798</v>
      </c>
      <c r="I84" s="3">
        <v>40616856</v>
      </c>
      <c r="J84" s="3">
        <v>83122524</v>
      </c>
      <c r="K84" s="3">
        <v>113563668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36235580</v>
      </c>
      <c r="C5" s="6">
        <v>71625503</v>
      </c>
      <c r="D5" s="23">
        <v>76934267</v>
      </c>
      <c r="E5" s="24">
        <v>62766548</v>
      </c>
      <c r="F5" s="6">
        <v>62766548</v>
      </c>
      <c r="G5" s="25">
        <v>62766548</v>
      </c>
      <c r="H5" s="26">
        <v>-1069</v>
      </c>
      <c r="I5" s="24">
        <v>68164671</v>
      </c>
      <c r="J5" s="6">
        <v>71027588</v>
      </c>
      <c r="K5" s="25">
        <v>74152800</v>
      </c>
    </row>
    <row r="6" spans="1:11" ht="13.5">
      <c r="A6" s="22" t="s">
        <v>18</v>
      </c>
      <c r="B6" s="6">
        <v>32199944</v>
      </c>
      <c r="C6" s="6">
        <v>261824174</v>
      </c>
      <c r="D6" s="23">
        <v>284391656</v>
      </c>
      <c r="E6" s="24">
        <v>234696969</v>
      </c>
      <c r="F6" s="6">
        <v>234282775</v>
      </c>
      <c r="G6" s="25">
        <v>234282775</v>
      </c>
      <c r="H6" s="26">
        <v>-164608</v>
      </c>
      <c r="I6" s="24">
        <v>315190874</v>
      </c>
      <c r="J6" s="6">
        <v>328436090</v>
      </c>
      <c r="K6" s="25">
        <v>342887050</v>
      </c>
    </row>
    <row r="7" spans="1:11" ht="13.5">
      <c r="A7" s="22" t="s">
        <v>19</v>
      </c>
      <c r="B7" s="6">
        <v>0</v>
      </c>
      <c r="C7" s="6">
        <v>-4786282</v>
      </c>
      <c r="D7" s="23">
        <v>1472919</v>
      </c>
      <c r="E7" s="24">
        <v>3000000</v>
      </c>
      <c r="F7" s="6">
        <v>3000000</v>
      </c>
      <c r="G7" s="25">
        <v>3000000</v>
      </c>
      <c r="H7" s="26">
        <v>0</v>
      </c>
      <c r="I7" s="24">
        <v>3000000</v>
      </c>
      <c r="J7" s="6">
        <v>3126000</v>
      </c>
      <c r="K7" s="25">
        <v>3264000</v>
      </c>
    </row>
    <row r="8" spans="1:11" ht="13.5">
      <c r="A8" s="22" t="s">
        <v>20</v>
      </c>
      <c r="B8" s="6">
        <v>56569328</v>
      </c>
      <c r="C8" s="6">
        <v>119937439</v>
      </c>
      <c r="D8" s="23">
        <v>132372154</v>
      </c>
      <c r="E8" s="24">
        <v>144783650</v>
      </c>
      <c r="F8" s="6">
        <v>181517000</v>
      </c>
      <c r="G8" s="25">
        <v>181517000</v>
      </c>
      <c r="H8" s="26">
        <v>61678000</v>
      </c>
      <c r="I8" s="24">
        <v>151204200</v>
      </c>
      <c r="J8" s="6">
        <v>164655460</v>
      </c>
      <c r="K8" s="25">
        <v>163137176</v>
      </c>
    </row>
    <row r="9" spans="1:11" ht="13.5">
      <c r="A9" s="22" t="s">
        <v>21</v>
      </c>
      <c r="B9" s="6">
        <v>13538223</v>
      </c>
      <c r="C9" s="6">
        <v>67535896</v>
      </c>
      <c r="D9" s="23">
        <v>83109074</v>
      </c>
      <c r="E9" s="24">
        <v>86556338</v>
      </c>
      <c r="F9" s="6">
        <v>85430338</v>
      </c>
      <c r="G9" s="25">
        <v>85430338</v>
      </c>
      <c r="H9" s="26">
        <v>7023508</v>
      </c>
      <c r="I9" s="24">
        <v>91652181</v>
      </c>
      <c r="J9" s="6">
        <v>93480552</v>
      </c>
      <c r="K9" s="25">
        <v>97634302</v>
      </c>
    </row>
    <row r="10" spans="1:11" ht="25.5">
      <c r="A10" s="27" t="s">
        <v>96</v>
      </c>
      <c r="B10" s="28">
        <f>SUM(B5:B9)</f>
        <v>138543075</v>
      </c>
      <c r="C10" s="29">
        <f aca="true" t="shared" si="0" ref="C10:K10">SUM(C5:C9)</f>
        <v>516136730</v>
      </c>
      <c r="D10" s="30">
        <f t="shared" si="0"/>
        <v>578280070</v>
      </c>
      <c r="E10" s="28">
        <f t="shared" si="0"/>
        <v>531803505</v>
      </c>
      <c r="F10" s="29">
        <f t="shared" si="0"/>
        <v>566996661</v>
      </c>
      <c r="G10" s="31">
        <f t="shared" si="0"/>
        <v>566996661</v>
      </c>
      <c r="H10" s="32">
        <f t="shared" si="0"/>
        <v>68535831</v>
      </c>
      <c r="I10" s="28">
        <f t="shared" si="0"/>
        <v>629211926</v>
      </c>
      <c r="J10" s="29">
        <f t="shared" si="0"/>
        <v>660725690</v>
      </c>
      <c r="K10" s="31">
        <f t="shared" si="0"/>
        <v>681075328</v>
      </c>
    </row>
    <row r="11" spans="1:11" ht="13.5">
      <c r="A11" s="22" t="s">
        <v>22</v>
      </c>
      <c r="B11" s="6">
        <v>31856859</v>
      </c>
      <c r="C11" s="6">
        <v>185387848</v>
      </c>
      <c r="D11" s="23">
        <v>182744270</v>
      </c>
      <c r="E11" s="24">
        <v>178877505</v>
      </c>
      <c r="F11" s="6">
        <v>178877505</v>
      </c>
      <c r="G11" s="25">
        <v>178877505</v>
      </c>
      <c r="H11" s="26">
        <v>174536752</v>
      </c>
      <c r="I11" s="24">
        <v>187360806</v>
      </c>
      <c r="J11" s="6">
        <v>180333462</v>
      </c>
      <c r="K11" s="25">
        <v>191333162</v>
      </c>
    </row>
    <row r="12" spans="1:11" ht="13.5">
      <c r="A12" s="22" t="s">
        <v>23</v>
      </c>
      <c r="B12" s="6">
        <v>1955751</v>
      </c>
      <c r="C12" s="6">
        <v>17398102</v>
      </c>
      <c r="D12" s="23">
        <v>16281983</v>
      </c>
      <c r="E12" s="24">
        <v>17730665</v>
      </c>
      <c r="F12" s="6">
        <v>17730665</v>
      </c>
      <c r="G12" s="25">
        <v>17730665</v>
      </c>
      <c r="H12" s="26">
        <v>13371448</v>
      </c>
      <c r="I12" s="24">
        <v>18883157</v>
      </c>
      <c r="J12" s="6">
        <v>20110563</v>
      </c>
      <c r="K12" s="25">
        <v>21417750</v>
      </c>
    </row>
    <row r="13" spans="1:11" ht="13.5">
      <c r="A13" s="22" t="s">
        <v>97</v>
      </c>
      <c r="B13" s="6">
        <v>6366932</v>
      </c>
      <c r="C13" s="6">
        <v>36101566</v>
      </c>
      <c r="D13" s="23">
        <v>32649854</v>
      </c>
      <c r="E13" s="24">
        <v>30200000</v>
      </c>
      <c r="F13" s="6">
        <v>30200000</v>
      </c>
      <c r="G13" s="25">
        <v>30200000</v>
      </c>
      <c r="H13" s="26">
        <v>0</v>
      </c>
      <c r="I13" s="24">
        <v>32785434</v>
      </c>
      <c r="J13" s="6">
        <v>15002719</v>
      </c>
      <c r="K13" s="25">
        <v>15662835</v>
      </c>
    </row>
    <row r="14" spans="1:11" ht="13.5">
      <c r="A14" s="22" t="s">
        <v>24</v>
      </c>
      <c r="B14" s="6">
        <v>865659</v>
      </c>
      <c r="C14" s="6">
        <v>63977015</v>
      </c>
      <c r="D14" s="23">
        <v>61235271</v>
      </c>
      <c r="E14" s="24">
        <v>412000</v>
      </c>
      <c r="F14" s="6">
        <v>412000</v>
      </c>
      <c r="G14" s="25">
        <v>412000</v>
      </c>
      <c r="H14" s="26">
        <v>-18</v>
      </c>
      <c r="I14" s="24">
        <v>11782090</v>
      </c>
      <c r="J14" s="6">
        <v>12241591</v>
      </c>
      <c r="K14" s="25">
        <v>12719014</v>
      </c>
    </row>
    <row r="15" spans="1:11" ht="13.5">
      <c r="A15" s="22" t="s">
        <v>98</v>
      </c>
      <c r="B15" s="6">
        <v>24497989</v>
      </c>
      <c r="C15" s="6">
        <v>154970836</v>
      </c>
      <c r="D15" s="23">
        <v>133799829</v>
      </c>
      <c r="E15" s="24">
        <v>191782887</v>
      </c>
      <c r="F15" s="6">
        <v>160782887</v>
      </c>
      <c r="G15" s="25">
        <v>160782887</v>
      </c>
      <c r="H15" s="26">
        <v>3252014</v>
      </c>
      <c r="I15" s="24">
        <v>151613883</v>
      </c>
      <c r="J15" s="6">
        <v>158105226</v>
      </c>
      <c r="K15" s="25">
        <v>164816275</v>
      </c>
    </row>
    <row r="16" spans="1:11" ht="13.5">
      <c r="A16" s="22" t="s">
        <v>20</v>
      </c>
      <c r="B16" s="6">
        <v>270982</v>
      </c>
      <c r="C16" s="6">
        <v>166702</v>
      </c>
      <c r="D16" s="23">
        <v>686142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15000121</v>
      </c>
      <c r="C17" s="6">
        <v>53104543</v>
      </c>
      <c r="D17" s="23">
        <v>503927702</v>
      </c>
      <c r="E17" s="24">
        <v>188327588</v>
      </c>
      <c r="F17" s="6">
        <v>192140309</v>
      </c>
      <c r="G17" s="25">
        <v>192140309</v>
      </c>
      <c r="H17" s="26">
        <v>34573706</v>
      </c>
      <c r="I17" s="24">
        <v>210175031</v>
      </c>
      <c r="J17" s="6">
        <v>201213330</v>
      </c>
      <c r="K17" s="25">
        <v>209642695</v>
      </c>
    </row>
    <row r="18" spans="1:11" ht="13.5">
      <c r="A18" s="33" t="s">
        <v>26</v>
      </c>
      <c r="B18" s="34">
        <f>SUM(B11:B17)</f>
        <v>80814293</v>
      </c>
      <c r="C18" s="35">
        <f aca="true" t="shared" si="1" ref="C18:K18">SUM(C11:C17)</f>
        <v>511106612</v>
      </c>
      <c r="D18" s="36">
        <f t="shared" si="1"/>
        <v>931325051</v>
      </c>
      <c r="E18" s="34">
        <f t="shared" si="1"/>
        <v>607330645</v>
      </c>
      <c r="F18" s="35">
        <f t="shared" si="1"/>
        <v>580143366</v>
      </c>
      <c r="G18" s="37">
        <f t="shared" si="1"/>
        <v>580143366</v>
      </c>
      <c r="H18" s="38">
        <f t="shared" si="1"/>
        <v>225733902</v>
      </c>
      <c r="I18" s="34">
        <f t="shared" si="1"/>
        <v>612600401</v>
      </c>
      <c r="J18" s="35">
        <f t="shared" si="1"/>
        <v>587006891</v>
      </c>
      <c r="K18" s="37">
        <f t="shared" si="1"/>
        <v>615591731</v>
      </c>
    </row>
    <row r="19" spans="1:11" ht="13.5">
      <c r="A19" s="33" t="s">
        <v>27</v>
      </c>
      <c r="B19" s="39">
        <f>+B10-B18</f>
        <v>57728782</v>
      </c>
      <c r="C19" s="40">
        <f aca="true" t="shared" si="2" ref="C19:K19">+C10-C18</f>
        <v>5030118</v>
      </c>
      <c r="D19" s="41">
        <f t="shared" si="2"/>
        <v>-353044981</v>
      </c>
      <c r="E19" s="39">
        <f t="shared" si="2"/>
        <v>-75527140</v>
      </c>
      <c r="F19" s="40">
        <f t="shared" si="2"/>
        <v>-13146705</v>
      </c>
      <c r="G19" s="42">
        <f t="shared" si="2"/>
        <v>-13146705</v>
      </c>
      <c r="H19" s="43">
        <f t="shared" si="2"/>
        <v>-157198071</v>
      </c>
      <c r="I19" s="39">
        <f t="shared" si="2"/>
        <v>16611525</v>
      </c>
      <c r="J19" s="40">
        <f t="shared" si="2"/>
        <v>73718799</v>
      </c>
      <c r="K19" s="42">
        <f t="shared" si="2"/>
        <v>65483597</v>
      </c>
    </row>
    <row r="20" spans="1:11" ht="25.5">
      <c r="A20" s="44" t="s">
        <v>28</v>
      </c>
      <c r="B20" s="45">
        <v>-31030217</v>
      </c>
      <c r="C20" s="46">
        <v>40211847</v>
      </c>
      <c r="D20" s="47">
        <v>36537796</v>
      </c>
      <c r="E20" s="45">
        <v>46612000</v>
      </c>
      <c r="F20" s="46">
        <v>46612000</v>
      </c>
      <c r="G20" s="48">
        <v>46612000</v>
      </c>
      <c r="H20" s="49">
        <v>4717000</v>
      </c>
      <c r="I20" s="45">
        <v>38475000</v>
      </c>
      <c r="J20" s="46">
        <v>40167900</v>
      </c>
      <c r="K20" s="48">
        <v>41935287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26613857</v>
      </c>
      <c r="F21" s="52">
        <v>26613857</v>
      </c>
      <c r="G21" s="54">
        <v>26613857</v>
      </c>
      <c r="H21" s="55">
        <v>0</v>
      </c>
      <c r="I21" s="51">
        <v>9000000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26698565</v>
      </c>
      <c r="C22" s="58">
        <f aca="true" t="shared" si="3" ref="C22:K22">SUM(C19:C21)</f>
        <v>45241965</v>
      </c>
      <c r="D22" s="59">
        <f t="shared" si="3"/>
        <v>-316507185</v>
      </c>
      <c r="E22" s="57">
        <f t="shared" si="3"/>
        <v>-2301283</v>
      </c>
      <c r="F22" s="58">
        <f t="shared" si="3"/>
        <v>60079152</v>
      </c>
      <c r="G22" s="60">
        <f t="shared" si="3"/>
        <v>60079152</v>
      </c>
      <c r="H22" s="61">
        <f t="shared" si="3"/>
        <v>-152481071</v>
      </c>
      <c r="I22" s="57">
        <f t="shared" si="3"/>
        <v>64086525</v>
      </c>
      <c r="J22" s="58">
        <f t="shared" si="3"/>
        <v>113886699</v>
      </c>
      <c r="K22" s="60">
        <f t="shared" si="3"/>
        <v>107418884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26698565</v>
      </c>
      <c r="C24" s="40">
        <f aca="true" t="shared" si="4" ref="C24:K24">SUM(C22:C23)</f>
        <v>45241965</v>
      </c>
      <c r="D24" s="41">
        <f t="shared" si="4"/>
        <v>-316507185</v>
      </c>
      <c r="E24" s="39">
        <f t="shared" si="4"/>
        <v>-2301283</v>
      </c>
      <c r="F24" s="40">
        <f t="shared" si="4"/>
        <v>60079152</v>
      </c>
      <c r="G24" s="42">
        <f t="shared" si="4"/>
        <v>60079152</v>
      </c>
      <c r="H24" s="43">
        <f t="shared" si="4"/>
        <v>-152481071</v>
      </c>
      <c r="I24" s="39">
        <f t="shared" si="4"/>
        <v>64086525</v>
      </c>
      <c r="J24" s="40">
        <f t="shared" si="4"/>
        <v>113886699</v>
      </c>
      <c r="K24" s="42">
        <f t="shared" si="4"/>
        <v>107418884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78600178</v>
      </c>
      <c r="C27" s="7">
        <v>469477406</v>
      </c>
      <c r="D27" s="69">
        <v>9447422</v>
      </c>
      <c r="E27" s="70">
        <v>77956207</v>
      </c>
      <c r="F27" s="7">
        <v>71959734</v>
      </c>
      <c r="G27" s="71">
        <v>71959734</v>
      </c>
      <c r="H27" s="72">
        <v>39017414</v>
      </c>
      <c r="I27" s="70">
        <v>45101800</v>
      </c>
      <c r="J27" s="7">
        <v>33100000</v>
      </c>
      <c r="K27" s="71">
        <v>17000000</v>
      </c>
    </row>
    <row r="28" spans="1:11" ht="13.5">
      <c r="A28" s="73" t="s">
        <v>33</v>
      </c>
      <c r="B28" s="6">
        <v>3348911</v>
      </c>
      <c r="C28" s="6">
        <v>469477406</v>
      </c>
      <c r="D28" s="23">
        <v>9447365</v>
      </c>
      <c r="E28" s="24">
        <v>71632207</v>
      </c>
      <c r="F28" s="6">
        <v>71959734</v>
      </c>
      <c r="G28" s="25">
        <v>71959734</v>
      </c>
      <c r="H28" s="26">
        <v>0</v>
      </c>
      <c r="I28" s="24">
        <v>45101800</v>
      </c>
      <c r="J28" s="6">
        <v>33100000</v>
      </c>
      <c r="K28" s="25">
        <v>17000000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57</v>
      </c>
      <c r="E31" s="24">
        <v>6324000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3348911</v>
      </c>
      <c r="C32" s="7">
        <f aca="true" t="shared" si="5" ref="C32:K32">SUM(C28:C31)</f>
        <v>469477406</v>
      </c>
      <c r="D32" s="69">
        <f t="shared" si="5"/>
        <v>9447422</v>
      </c>
      <c r="E32" s="70">
        <f t="shared" si="5"/>
        <v>77956207</v>
      </c>
      <c r="F32" s="7">
        <f t="shared" si="5"/>
        <v>71959734</v>
      </c>
      <c r="G32" s="71">
        <f t="shared" si="5"/>
        <v>71959734</v>
      </c>
      <c r="H32" s="72">
        <f t="shared" si="5"/>
        <v>0</v>
      </c>
      <c r="I32" s="70">
        <f t="shared" si="5"/>
        <v>45101800</v>
      </c>
      <c r="J32" s="7">
        <f t="shared" si="5"/>
        <v>33100000</v>
      </c>
      <c r="K32" s="71">
        <f t="shared" si="5"/>
        <v>17000000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471132089</v>
      </c>
      <c r="C35" s="6">
        <v>235319199</v>
      </c>
      <c r="D35" s="23">
        <v>455430211</v>
      </c>
      <c r="E35" s="24">
        <v>136366934</v>
      </c>
      <c r="F35" s="6">
        <v>136366934</v>
      </c>
      <c r="G35" s="25">
        <v>136366934</v>
      </c>
      <c r="H35" s="26">
        <v>-84668164</v>
      </c>
      <c r="I35" s="24">
        <v>434988260</v>
      </c>
      <c r="J35" s="6">
        <v>417095216</v>
      </c>
      <c r="K35" s="25">
        <v>509659638</v>
      </c>
    </row>
    <row r="36" spans="1:11" ht="13.5">
      <c r="A36" s="22" t="s">
        <v>39</v>
      </c>
      <c r="B36" s="6">
        <v>248584463</v>
      </c>
      <c r="C36" s="6">
        <v>469477406</v>
      </c>
      <c r="D36" s="23">
        <v>998109318</v>
      </c>
      <c r="E36" s="24">
        <v>1552414699</v>
      </c>
      <c r="F36" s="6">
        <v>1546418163</v>
      </c>
      <c r="G36" s="25">
        <v>1546418163</v>
      </c>
      <c r="H36" s="26">
        <v>41333584</v>
      </c>
      <c r="I36" s="24">
        <v>1519053229</v>
      </c>
      <c r="J36" s="6">
        <v>1582964466</v>
      </c>
      <c r="K36" s="25">
        <v>1636160658</v>
      </c>
    </row>
    <row r="37" spans="1:11" ht="13.5">
      <c r="A37" s="22" t="s">
        <v>40</v>
      </c>
      <c r="B37" s="6">
        <v>174885747</v>
      </c>
      <c r="C37" s="6">
        <v>-166190862</v>
      </c>
      <c r="D37" s="23">
        <v>840831171</v>
      </c>
      <c r="E37" s="24">
        <v>286519268</v>
      </c>
      <c r="F37" s="6">
        <v>-369374184</v>
      </c>
      <c r="G37" s="25">
        <v>-369374184</v>
      </c>
      <c r="H37" s="26">
        <v>109317282</v>
      </c>
      <c r="I37" s="24">
        <v>312173483</v>
      </c>
      <c r="J37" s="6">
        <v>299064744</v>
      </c>
      <c r="K37" s="25">
        <v>-44164650</v>
      </c>
    </row>
    <row r="38" spans="1:11" ht="13.5">
      <c r="A38" s="22" t="s">
        <v>41</v>
      </c>
      <c r="B38" s="6">
        <v>26413101</v>
      </c>
      <c r="C38" s="6">
        <v>0</v>
      </c>
      <c r="D38" s="23">
        <v>0</v>
      </c>
      <c r="E38" s="24">
        <v>31404350</v>
      </c>
      <c r="F38" s="6">
        <v>31404350</v>
      </c>
      <c r="G38" s="25">
        <v>31404350</v>
      </c>
      <c r="H38" s="26">
        <v>0</v>
      </c>
      <c r="I38" s="24">
        <v>12416026</v>
      </c>
      <c r="J38" s="6">
        <v>33100185</v>
      </c>
      <c r="K38" s="25">
        <v>34887595</v>
      </c>
    </row>
    <row r="39" spans="1:11" ht="13.5">
      <c r="A39" s="22" t="s">
        <v>42</v>
      </c>
      <c r="B39" s="6">
        <v>491719139</v>
      </c>
      <c r="C39" s="6">
        <v>825745502</v>
      </c>
      <c r="D39" s="23">
        <v>929215543</v>
      </c>
      <c r="E39" s="24">
        <v>1373159298</v>
      </c>
      <c r="F39" s="6">
        <v>1960675779</v>
      </c>
      <c r="G39" s="25">
        <v>1960675779</v>
      </c>
      <c r="H39" s="26">
        <v>-170791</v>
      </c>
      <c r="I39" s="24">
        <v>1565365455</v>
      </c>
      <c r="J39" s="6">
        <v>1554008054</v>
      </c>
      <c r="K39" s="25">
        <v>2047678467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535804801</v>
      </c>
      <c r="E42" s="24">
        <v>448083301</v>
      </c>
      <c r="F42" s="6">
        <v>72418631</v>
      </c>
      <c r="G42" s="25">
        <v>72418631</v>
      </c>
      <c r="H42" s="26">
        <v>151507750</v>
      </c>
      <c r="I42" s="24">
        <v>171599680</v>
      </c>
      <c r="J42" s="6">
        <v>117463073</v>
      </c>
      <c r="K42" s="25">
        <v>126797252</v>
      </c>
    </row>
    <row r="43" spans="1:11" ht="13.5">
      <c r="A43" s="22" t="s">
        <v>45</v>
      </c>
      <c r="B43" s="6">
        <v>22821410</v>
      </c>
      <c r="C43" s="6">
        <v>-22821410</v>
      </c>
      <c r="D43" s="23">
        <v>-17403621</v>
      </c>
      <c r="E43" s="24">
        <v>-111717525</v>
      </c>
      <c r="F43" s="6">
        <v>0</v>
      </c>
      <c r="G43" s="25">
        <v>0</v>
      </c>
      <c r="H43" s="26">
        <v>0</v>
      </c>
      <c r="I43" s="24">
        <v>0</v>
      </c>
      <c r="J43" s="6">
        <v>-4915572</v>
      </c>
      <c r="K43" s="25">
        <v>-5131854</v>
      </c>
    </row>
    <row r="44" spans="1:11" ht="13.5">
      <c r="A44" s="22" t="s">
        <v>46</v>
      </c>
      <c r="B44" s="6">
        <v>1510104</v>
      </c>
      <c r="C44" s="6">
        <v>-1510104</v>
      </c>
      <c r="D44" s="23">
        <v>7132448</v>
      </c>
      <c r="E44" s="24">
        <v>-3732</v>
      </c>
      <c r="F44" s="6">
        <v>0</v>
      </c>
      <c r="G44" s="25">
        <v>0</v>
      </c>
      <c r="H44" s="26">
        <v>-4431</v>
      </c>
      <c r="I44" s="24">
        <v>-3628716</v>
      </c>
      <c r="J44" s="6">
        <v>0</v>
      </c>
      <c r="K44" s="25">
        <v>0</v>
      </c>
    </row>
    <row r="45" spans="1:11" ht="13.5">
      <c r="A45" s="33" t="s">
        <v>47</v>
      </c>
      <c r="B45" s="7">
        <v>28367737</v>
      </c>
      <c r="C45" s="7">
        <v>-24331514</v>
      </c>
      <c r="D45" s="69">
        <v>553195591</v>
      </c>
      <c r="E45" s="70">
        <v>336362044</v>
      </c>
      <c r="F45" s="7">
        <v>72418631</v>
      </c>
      <c r="G45" s="71">
        <v>72418631</v>
      </c>
      <c r="H45" s="72">
        <v>151510446</v>
      </c>
      <c r="I45" s="70">
        <v>182289953</v>
      </c>
      <c r="J45" s="7">
        <v>124184378</v>
      </c>
      <c r="K45" s="71">
        <v>207807245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10458040</v>
      </c>
      <c r="C48" s="6">
        <v>1</v>
      </c>
      <c r="D48" s="23">
        <v>-4558074</v>
      </c>
      <c r="E48" s="24">
        <v>3000000</v>
      </c>
      <c r="F48" s="6">
        <v>3000000</v>
      </c>
      <c r="G48" s="25">
        <v>3000000</v>
      </c>
      <c r="H48" s="26">
        <v>-73264675</v>
      </c>
      <c r="I48" s="24">
        <v>64942171</v>
      </c>
      <c r="J48" s="6">
        <v>30853101</v>
      </c>
      <c r="K48" s="25">
        <v>106549423</v>
      </c>
    </row>
    <row r="49" spans="1:11" ht="13.5">
      <c r="A49" s="22" t="s">
        <v>50</v>
      </c>
      <c r="B49" s="6">
        <f>+B75</f>
        <v>173532228</v>
      </c>
      <c r="C49" s="6">
        <f aca="true" t="shared" si="6" ref="C49:K49">+C75</f>
        <v>83928220</v>
      </c>
      <c r="D49" s="23">
        <f t="shared" si="6"/>
        <v>499411550.808435</v>
      </c>
      <c r="E49" s="24">
        <f t="shared" si="6"/>
        <v>148522404.64502776</v>
      </c>
      <c r="F49" s="6">
        <f t="shared" si="6"/>
        <v>-503810671.1003978</v>
      </c>
      <c r="G49" s="25">
        <f t="shared" si="6"/>
        <v>-503810671.1003978</v>
      </c>
      <c r="H49" s="26">
        <f t="shared" si="6"/>
        <v>140935186.0021205</v>
      </c>
      <c r="I49" s="24">
        <f t="shared" si="6"/>
        <v>89943889.55679286</v>
      </c>
      <c r="J49" s="6">
        <f t="shared" si="6"/>
        <v>83553808.02862814</v>
      </c>
      <c r="K49" s="25">
        <f t="shared" si="6"/>
        <v>-269343951.25779176</v>
      </c>
    </row>
    <row r="50" spans="1:11" ht="13.5">
      <c r="A50" s="33" t="s">
        <v>51</v>
      </c>
      <c r="B50" s="7">
        <f>+B48-B49</f>
        <v>-163074188</v>
      </c>
      <c r="C50" s="7">
        <f aca="true" t="shared" si="7" ref="C50:K50">+C48-C49</f>
        <v>-83928219</v>
      </c>
      <c r="D50" s="69">
        <f t="shared" si="7"/>
        <v>-503969624.808435</v>
      </c>
      <c r="E50" s="70">
        <f t="shared" si="7"/>
        <v>-145522404.64502776</v>
      </c>
      <c r="F50" s="7">
        <f t="shared" si="7"/>
        <v>506810671.1003978</v>
      </c>
      <c r="G50" s="71">
        <f t="shared" si="7"/>
        <v>506810671.1003978</v>
      </c>
      <c r="H50" s="72">
        <f t="shared" si="7"/>
        <v>-214199861.0021205</v>
      </c>
      <c r="I50" s="70">
        <f t="shared" si="7"/>
        <v>-25001718.556792855</v>
      </c>
      <c r="J50" s="7">
        <f t="shared" si="7"/>
        <v>-52700707.02862814</v>
      </c>
      <c r="K50" s="71">
        <f t="shared" si="7"/>
        <v>375893374.25779176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271380435</v>
      </c>
      <c r="C53" s="6">
        <v>469477406</v>
      </c>
      <c r="D53" s="23">
        <v>911768075</v>
      </c>
      <c r="E53" s="24">
        <v>1440697174</v>
      </c>
      <c r="F53" s="6">
        <v>1434700638</v>
      </c>
      <c r="G53" s="25">
        <v>1434700638</v>
      </c>
      <c r="H53" s="26">
        <v>41333584</v>
      </c>
      <c r="I53" s="24">
        <v>1407335704</v>
      </c>
      <c r="J53" s="6">
        <v>1466331369</v>
      </c>
      <c r="K53" s="25">
        <v>1514395707</v>
      </c>
    </row>
    <row r="54" spans="1:11" ht="13.5">
      <c r="A54" s="22" t="s">
        <v>54</v>
      </c>
      <c r="B54" s="6">
        <v>0</v>
      </c>
      <c r="C54" s="6">
        <v>36101566</v>
      </c>
      <c r="D54" s="23">
        <v>32649854</v>
      </c>
      <c r="E54" s="24">
        <v>30200000</v>
      </c>
      <c r="F54" s="6">
        <v>30200000</v>
      </c>
      <c r="G54" s="25">
        <v>30200000</v>
      </c>
      <c r="H54" s="26">
        <v>0</v>
      </c>
      <c r="I54" s="24">
        <v>32785434</v>
      </c>
      <c r="J54" s="6">
        <v>15002719</v>
      </c>
      <c r="K54" s="25">
        <v>15662835</v>
      </c>
    </row>
    <row r="55" spans="1:11" ht="13.5">
      <c r="A55" s="22" t="s">
        <v>55</v>
      </c>
      <c r="B55" s="6">
        <v>-5145447</v>
      </c>
      <c r="C55" s="6">
        <v>0</v>
      </c>
      <c r="D55" s="23">
        <v>0</v>
      </c>
      <c r="E55" s="24">
        <v>0</v>
      </c>
      <c r="F55" s="6">
        <v>508500</v>
      </c>
      <c r="G55" s="25">
        <v>508500</v>
      </c>
      <c r="H55" s="26">
        <v>439577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1490002</v>
      </c>
      <c r="C56" s="6">
        <v>0</v>
      </c>
      <c r="D56" s="23">
        <v>4404001</v>
      </c>
      <c r="E56" s="24">
        <v>5030100</v>
      </c>
      <c r="F56" s="6">
        <v>5030100</v>
      </c>
      <c r="G56" s="25">
        <v>5030100</v>
      </c>
      <c r="H56" s="26">
        <v>2452831</v>
      </c>
      <c r="I56" s="24">
        <v>4599500</v>
      </c>
      <c r="J56" s="6">
        <v>4330200</v>
      </c>
      <c r="K56" s="25">
        <v>4544470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18000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0.9876928879281074</v>
      </c>
      <c r="E70" s="5">
        <f t="shared" si="8"/>
        <v>0.6831116470008196</v>
      </c>
      <c r="F70" s="5">
        <f t="shared" si="8"/>
        <v>0.6683849009426259</v>
      </c>
      <c r="G70" s="5">
        <f t="shared" si="8"/>
        <v>0.6683849009426259</v>
      </c>
      <c r="H70" s="5">
        <f t="shared" si="8"/>
        <v>0.0032038442024628936</v>
      </c>
      <c r="I70" s="5">
        <f t="shared" si="8"/>
        <v>0.6818380900065</v>
      </c>
      <c r="J70" s="5">
        <f t="shared" si="8"/>
        <v>0.6347936240840202</v>
      </c>
      <c r="K70" s="5">
        <f t="shared" si="8"/>
        <v>0.635729914231661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367607647</v>
      </c>
      <c r="E71" s="2">
        <f t="shared" si="9"/>
        <v>230072444</v>
      </c>
      <c r="F71" s="2">
        <f t="shared" si="9"/>
        <v>224083024</v>
      </c>
      <c r="G71" s="2">
        <f t="shared" si="9"/>
        <v>224083024</v>
      </c>
      <c r="H71" s="2">
        <f t="shared" si="9"/>
        <v>21849</v>
      </c>
      <c r="I71" s="2">
        <f t="shared" si="9"/>
        <v>278682041</v>
      </c>
      <c r="J71" s="2">
        <f t="shared" si="9"/>
        <v>269072651</v>
      </c>
      <c r="K71" s="2">
        <f t="shared" si="9"/>
        <v>281351847</v>
      </c>
    </row>
    <row r="72" spans="1:11" ht="12.75" hidden="1">
      <c r="A72" s="1" t="s">
        <v>104</v>
      </c>
      <c r="B72" s="2">
        <f>+B77</f>
        <v>81053917</v>
      </c>
      <c r="C72" s="2">
        <f aca="true" t="shared" si="10" ref="C72:K72">+C77</f>
        <v>345076968</v>
      </c>
      <c r="D72" s="2">
        <f t="shared" si="10"/>
        <v>372188209</v>
      </c>
      <c r="E72" s="2">
        <f t="shared" si="10"/>
        <v>336800646</v>
      </c>
      <c r="F72" s="2">
        <f t="shared" si="10"/>
        <v>335260452</v>
      </c>
      <c r="G72" s="2">
        <f t="shared" si="10"/>
        <v>335260452</v>
      </c>
      <c r="H72" s="2">
        <f t="shared" si="10"/>
        <v>6819620</v>
      </c>
      <c r="I72" s="2">
        <f t="shared" si="10"/>
        <v>408721726</v>
      </c>
      <c r="J72" s="2">
        <f t="shared" si="10"/>
        <v>423874218</v>
      </c>
      <c r="K72" s="2">
        <f t="shared" si="10"/>
        <v>442565059</v>
      </c>
    </row>
    <row r="73" spans="1:11" ht="12.75" hidden="1">
      <c r="A73" s="1" t="s">
        <v>105</v>
      </c>
      <c r="B73" s="2">
        <f>+B74</f>
        <v>-63192873.6666667</v>
      </c>
      <c r="C73" s="2">
        <f aca="true" t="shared" si="11" ref="C73:K73">+(C78+C80+C81+C82)-(B78+B80+B81+B82)</f>
        <v>-207349601</v>
      </c>
      <c r="D73" s="2">
        <f t="shared" si="11"/>
        <v>221869043</v>
      </c>
      <c r="E73" s="2">
        <f t="shared" si="11"/>
        <v>-213852677</v>
      </c>
      <c r="F73" s="2">
        <f>+(F78+F80+F81+F82)-(D78+D80+D81+D82)</f>
        <v>-213852677</v>
      </c>
      <c r="G73" s="2">
        <f>+(G78+G80+G81+G82)-(D78+D80+D81+D82)</f>
        <v>-213852677</v>
      </c>
      <c r="H73" s="2">
        <f>+(H78+H80+H81+H82)-(D78+D80+D81+D82)</f>
        <v>-468518755</v>
      </c>
      <c r="I73" s="2">
        <f>+(I78+I80+I81+I82)-(E78+E80+E81+E82)</f>
        <v>245908069</v>
      </c>
      <c r="J73" s="2">
        <f t="shared" si="11"/>
        <v>21545843</v>
      </c>
      <c r="K73" s="2">
        <f t="shared" si="11"/>
        <v>22471524</v>
      </c>
    </row>
    <row r="74" spans="1:11" ht="12.75" hidden="1">
      <c r="A74" s="1" t="s">
        <v>106</v>
      </c>
      <c r="B74" s="2">
        <f>+TREND(C74:E74)</f>
        <v>-63192873.6666667</v>
      </c>
      <c r="C74" s="2">
        <f>+C73</f>
        <v>-207349601</v>
      </c>
      <c r="D74" s="2">
        <f aca="true" t="shared" si="12" ref="D74:K74">+D73</f>
        <v>221869043</v>
      </c>
      <c r="E74" s="2">
        <f t="shared" si="12"/>
        <v>-213852677</v>
      </c>
      <c r="F74" s="2">
        <f t="shared" si="12"/>
        <v>-213852677</v>
      </c>
      <c r="G74" s="2">
        <f t="shared" si="12"/>
        <v>-213852677</v>
      </c>
      <c r="H74" s="2">
        <f t="shared" si="12"/>
        <v>-468518755</v>
      </c>
      <c r="I74" s="2">
        <f t="shared" si="12"/>
        <v>245908069</v>
      </c>
      <c r="J74" s="2">
        <f t="shared" si="12"/>
        <v>21545843</v>
      </c>
      <c r="K74" s="2">
        <f t="shared" si="12"/>
        <v>22471524</v>
      </c>
    </row>
    <row r="75" spans="1:11" ht="12.75" hidden="1">
      <c r="A75" s="1" t="s">
        <v>107</v>
      </c>
      <c r="B75" s="2">
        <f>+B84-(((B80+B81+B78)*B70)-B79)</f>
        <v>173532228</v>
      </c>
      <c r="C75" s="2">
        <f aca="true" t="shared" si="13" ref="C75:K75">+C84-(((C80+C81+C78)*C70)-C79)</f>
        <v>83928220</v>
      </c>
      <c r="D75" s="2">
        <f t="shared" si="13"/>
        <v>499411550.808435</v>
      </c>
      <c r="E75" s="2">
        <f t="shared" si="13"/>
        <v>148522404.64502776</v>
      </c>
      <c r="F75" s="2">
        <f t="shared" si="13"/>
        <v>-503810671.1003978</v>
      </c>
      <c r="G75" s="2">
        <f t="shared" si="13"/>
        <v>-503810671.1003978</v>
      </c>
      <c r="H75" s="2">
        <f t="shared" si="13"/>
        <v>140935186.0021205</v>
      </c>
      <c r="I75" s="2">
        <f t="shared" si="13"/>
        <v>89943889.55679286</v>
      </c>
      <c r="J75" s="2">
        <f t="shared" si="13"/>
        <v>83553808.02862814</v>
      </c>
      <c r="K75" s="2">
        <f t="shared" si="13"/>
        <v>-269343951.25779176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81053917</v>
      </c>
      <c r="C77" s="3">
        <v>345076968</v>
      </c>
      <c r="D77" s="3">
        <v>372188209</v>
      </c>
      <c r="E77" s="3">
        <v>336800646</v>
      </c>
      <c r="F77" s="3">
        <v>335260452</v>
      </c>
      <c r="G77" s="3">
        <v>335260452</v>
      </c>
      <c r="H77" s="3">
        <v>6819620</v>
      </c>
      <c r="I77" s="3">
        <v>408721726</v>
      </c>
      <c r="J77" s="3">
        <v>423874218</v>
      </c>
      <c r="K77" s="3">
        <v>442565059</v>
      </c>
    </row>
    <row r="78" spans="1:11" ht="12.75" hidden="1">
      <c r="A78" s="1" t="s">
        <v>66</v>
      </c>
      <c r="B78" s="3">
        <v>-22795972</v>
      </c>
      <c r="C78" s="3">
        <v>0</v>
      </c>
      <c r="D78" s="3">
        <v>0</v>
      </c>
      <c r="E78" s="3">
        <v>111717525</v>
      </c>
      <c r="F78" s="3">
        <v>111717525</v>
      </c>
      <c r="G78" s="3">
        <v>111717525</v>
      </c>
      <c r="H78" s="3">
        <v>0</v>
      </c>
      <c r="I78" s="3">
        <v>111717525</v>
      </c>
      <c r="J78" s="3">
        <v>116633097</v>
      </c>
      <c r="K78" s="3">
        <v>121764951</v>
      </c>
    </row>
    <row r="79" spans="1:11" ht="12.75" hidden="1">
      <c r="A79" s="1" t="s">
        <v>67</v>
      </c>
      <c r="B79" s="3">
        <v>131935331</v>
      </c>
      <c r="C79" s="3">
        <v>-166190862</v>
      </c>
      <c r="D79" s="3">
        <v>791361792</v>
      </c>
      <c r="E79" s="3">
        <v>247986202</v>
      </c>
      <c r="F79" s="3">
        <v>-407907250</v>
      </c>
      <c r="G79" s="3">
        <v>-407907250</v>
      </c>
      <c r="H79" s="3">
        <v>109312851</v>
      </c>
      <c r="I79" s="3">
        <v>296257457</v>
      </c>
      <c r="J79" s="3">
        <v>282602412</v>
      </c>
      <c r="K79" s="3">
        <v>-61197324</v>
      </c>
    </row>
    <row r="80" spans="1:11" ht="12.75" hidden="1">
      <c r="A80" s="1" t="s">
        <v>68</v>
      </c>
      <c r="B80" s="3">
        <v>391344136</v>
      </c>
      <c r="C80" s="3">
        <v>100990628</v>
      </c>
      <c r="D80" s="3">
        <v>387911798</v>
      </c>
      <c r="E80" s="3">
        <v>95762371</v>
      </c>
      <c r="F80" s="3">
        <v>95762371</v>
      </c>
      <c r="G80" s="3">
        <v>95762371</v>
      </c>
      <c r="H80" s="3">
        <v>-20263020</v>
      </c>
      <c r="I80" s="3">
        <v>212971871</v>
      </c>
      <c r="J80" s="3">
        <v>222364967</v>
      </c>
      <c r="K80" s="3">
        <v>232149026</v>
      </c>
    </row>
    <row r="81" spans="1:11" ht="12.75" hidden="1">
      <c r="A81" s="1" t="s">
        <v>69</v>
      </c>
      <c r="B81" s="3">
        <v>74047660</v>
      </c>
      <c r="C81" s="3">
        <v>134255595</v>
      </c>
      <c r="D81" s="3">
        <v>69203468</v>
      </c>
      <c r="E81" s="3">
        <v>34282693</v>
      </c>
      <c r="F81" s="3">
        <v>34282693</v>
      </c>
      <c r="G81" s="3">
        <v>34282693</v>
      </c>
      <c r="H81" s="3">
        <v>8859531</v>
      </c>
      <c r="I81" s="3">
        <v>8347964</v>
      </c>
      <c r="J81" s="3">
        <v>8715274</v>
      </c>
      <c r="K81" s="3">
        <v>9098746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1500000</v>
      </c>
      <c r="F82" s="3">
        <v>1500000</v>
      </c>
      <c r="G82" s="3">
        <v>1500000</v>
      </c>
      <c r="H82" s="3">
        <v>0</v>
      </c>
      <c r="I82" s="3">
        <v>156133298</v>
      </c>
      <c r="J82" s="3">
        <v>163003163</v>
      </c>
      <c r="K82" s="3">
        <v>170175302</v>
      </c>
    </row>
    <row r="83" spans="1:11" ht="12.75" hidden="1">
      <c r="A83" s="1" t="s">
        <v>71</v>
      </c>
      <c r="B83" s="3">
        <v>0</v>
      </c>
      <c r="C83" s="3">
        <v>0</v>
      </c>
      <c r="D83" s="3">
        <v>367607647</v>
      </c>
      <c r="E83" s="3">
        <v>230072444</v>
      </c>
      <c r="F83" s="3">
        <v>224083024</v>
      </c>
      <c r="G83" s="3">
        <v>224083024</v>
      </c>
      <c r="H83" s="3">
        <v>21849</v>
      </c>
      <c r="I83" s="3">
        <v>278682041</v>
      </c>
      <c r="J83" s="3">
        <v>269072651</v>
      </c>
      <c r="K83" s="3">
        <v>281351847</v>
      </c>
    </row>
    <row r="84" spans="1:11" ht="12.75" hidden="1">
      <c r="A84" s="1" t="s">
        <v>72</v>
      </c>
      <c r="B84" s="3">
        <v>41596897</v>
      </c>
      <c r="C84" s="3">
        <v>250119082</v>
      </c>
      <c r="D84" s="3">
        <v>159539256</v>
      </c>
      <c r="E84" s="3">
        <v>65687043</v>
      </c>
      <c r="F84" s="3">
        <v>65687043</v>
      </c>
      <c r="G84" s="3">
        <v>65687043</v>
      </c>
      <c r="H84" s="3">
        <v>31585800</v>
      </c>
      <c r="I84" s="3">
        <v>20763990</v>
      </c>
      <c r="J84" s="3">
        <v>21677606</v>
      </c>
      <c r="K84" s="3">
        <v>22631420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34942216</v>
      </c>
      <c r="C5" s="6">
        <v>28977734</v>
      </c>
      <c r="D5" s="23">
        <v>38142081</v>
      </c>
      <c r="E5" s="24">
        <v>68931629</v>
      </c>
      <c r="F5" s="6">
        <v>43013153</v>
      </c>
      <c r="G5" s="25">
        <v>43013153</v>
      </c>
      <c r="H5" s="26">
        <v>47843156</v>
      </c>
      <c r="I5" s="24">
        <v>54587664</v>
      </c>
      <c r="J5" s="6">
        <v>54587664</v>
      </c>
      <c r="K5" s="25">
        <v>54587664</v>
      </c>
    </row>
    <row r="6" spans="1:11" ht="13.5">
      <c r="A6" s="22" t="s">
        <v>18</v>
      </c>
      <c r="B6" s="6">
        <v>67052769</v>
      </c>
      <c r="C6" s="6">
        <v>79355934</v>
      </c>
      <c r="D6" s="23">
        <v>80074808</v>
      </c>
      <c r="E6" s="24">
        <v>138656004</v>
      </c>
      <c r="F6" s="6">
        <v>89826907</v>
      </c>
      <c r="G6" s="25">
        <v>89826907</v>
      </c>
      <c r="H6" s="26">
        <v>70417692</v>
      </c>
      <c r="I6" s="24">
        <v>99667607</v>
      </c>
      <c r="J6" s="6">
        <v>106746819</v>
      </c>
      <c r="K6" s="25">
        <v>115226121</v>
      </c>
    </row>
    <row r="7" spans="1:11" ht="13.5">
      <c r="A7" s="22" t="s">
        <v>19</v>
      </c>
      <c r="B7" s="6">
        <v>125216</v>
      </c>
      <c r="C7" s="6">
        <v>89773</v>
      </c>
      <c r="D7" s="23">
        <v>104047</v>
      </c>
      <c r="E7" s="24">
        <v>0</v>
      </c>
      <c r="F7" s="6">
        <v>0</v>
      </c>
      <c r="G7" s="25">
        <v>0</v>
      </c>
      <c r="H7" s="26">
        <v>899</v>
      </c>
      <c r="I7" s="24">
        <v>195003</v>
      </c>
      <c r="J7" s="6">
        <v>203193</v>
      </c>
      <c r="K7" s="25">
        <v>212134</v>
      </c>
    </row>
    <row r="8" spans="1:11" ht="13.5">
      <c r="A8" s="22" t="s">
        <v>20</v>
      </c>
      <c r="B8" s="6">
        <v>120892072</v>
      </c>
      <c r="C8" s="6">
        <v>135450597</v>
      </c>
      <c r="D8" s="23">
        <v>177558369</v>
      </c>
      <c r="E8" s="24">
        <v>227754006</v>
      </c>
      <c r="F8" s="6">
        <v>265781001</v>
      </c>
      <c r="G8" s="25">
        <v>265781001</v>
      </c>
      <c r="H8" s="26">
        <v>101311479</v>
      </c>
      <c r="I8" s="24">
        <v>199630000</v>
      </c>
      <c r="J8" s="6">
        <v>209151000</v>
      </c>
      <c r="K8" s="25">
        <v>205954003</v>
      </c>
    </row>
    <row r="9" spans="1:11" ht="13.5">
      <c r="A9" s="22" t="s">
        <v>21</v>
      </c>
      <c r="B9" s="6">
        <v>12041552</v>
      </c>
      <c r="C9" s="6">
        <v>8564441</v>
      </c>
      <c r="D9" s="23">
        <v>3381887</v>
      </c>
      <c r="E9" s="24">
        <v>22360198</v>
      </c>
      <c r="F9" s="6">
        <v>21522700</v>
      </c>
      <c r="G9" s="25">
        <v>21522700</v>
      </c>
      <c r="H9" s="26">
        <v>3245614</v>
      </c>
      <c r="I9" s="24">
        <v>47634708</v>
      </c>
      <c r="J9" s="6">
        <v>49635369</v>
      </c>
      <c r="K9" s="25">
        <v>51819321</v>
      </c>
    </row>
    <row r="10" spans="1:11" ht="25.5">
      <c r="A10" s="27" t="s">
        <v>96</v>
      </c>
      <c r="B10" s="28">
        <f>SUM(B5:B9)</f>
        <v>235053825</v>
      </c>
      <c r="C10" s="29">
        <f aca="true" t="shared" si="0" ref="C10:K10">SUM(C5:C9)</f>
        <v>252438479</v>
      </c>
      <c r="D10" s="30">
        <f t="shared" si="0"/>
        <v>299261192</v>
      </c>
      <c r="E10" s="28">
        <f t="shared" si="0"/>
        <v>457701837</v>
      </c>
      <c r="F10" s="29">
        <f t="shared" si="0"/>
        <v>420143761</v>
      </c>
      <c r="G10" s="31">
        <f t="shared" si="0"/>
        <v>420143761</v>
      </c>
      <c r="H10" s="32">
        <f t="shared" si="0"/>
        <v>222818840</v>
      </c>
      <c r="I10" s="28">
        <f t="shared" si="0"/>
        <v>401714982</v>
      </c>
      <c r="J10" s="29">
        <f t="shared" si="0"/>
        <v>420324045</v>
      </c>
      <c r="K10" s="31">
        <f t="shared" si="0"/>
        <v>427799243</v>
      </c>
    </row>
    <row r="11" spans="1:11" ht="13.5">
      <c r="A11" s="22" t="s">
        <v>22</v>
      </c>
      <c r="B11" s="6">
        <v>122120134</v>
      </c>
      <c r="C11" s="6">
        <v>128571269</v>
      </c>
      <c r="D11" s="23">
        <v>137024763</v>
      </c>
      <c r="E11" s="24">
        <v>142450650</v>
      </c>
      <c r="F11" s="6">
        <v>141840155</v>
      </c>
      <c r="G11" s="25">
        <v>141840155</v>
      </c>
      <c r="H11" s="26">
        <v>150955865</v>
      </c>
      <c r="I11" s="24">
        <v>143691741</v>
      </c>
      <c r="J11" s="6">
        <v>147688273</v>
      </c>
      <c r="K11" s="25">
        <v>154186565</v>
      </c>
    </row>
    <row r="12" spans="1:11" ht="13.5">
      <c r="A12" s="22" t="s">
        <v>23</v>
      </c>
      <c r="B12" s="6">
        <v>15957350</v>
      </c>
      <c r="C12" s="6">
        <v>15834976</v>
      </c>
      <c r="D12" s="23">
        <v>16639705</v>
      </c>
      <c r="E12" s="24">
        <v>5963887</v>
      </c>
      <c r="F12" s="6">
        <v>5783887</v>
      </c>
      <c r="G12" s="25">
        <v>5783887</v>
      </c>
      <c r="H12" s="26">
        <v>17148914</v>
      </c>
      <c r="I12" s="24">
        <v>14594241</v>
      </c>
      <c r="J12" s="6">
        <v>15207199</v>
      </c>
      <c r="K12" s="25">
        <v>15876315</v>
      </c>
    </row>
    <row r="13" spans="1:11" ht="13.5">
      <c r="A13" s="22" t="s">
        <v>97</v>
      </c>
      <c r="B13" s="6">
        <v>11385187</v>
      </c>
      <c r="C13" s="6">
        <v>11979897</v>
      </c>
      <c r="D13" s="23">
        <v>33995941</v>
      </c>
      <c r="E13" s="24">
        <v>29614316</v>
      </c>
      <c r="F13" s="6">
        <v>29614316</v>
      </c>
      <c r="G13" s="25">
        <v>29614316</v>
      </c>
      <c r="H13" s="26">
        <v>0</v>
      </c>
      <c r="I13" s="24">
        <v>32113912</v>
      </c>
      <c r="J13" s="6">
        <v>32113917</v>
      </c>
      <c r="K13" s="25">
        <v>32113917</v>
      </c>
    </row>
    <row r="14" spans="1:11" ht="13.5">
      <c r="A14" s="22" t="s">
        <v>24</v>
      </c>
      <c r="B14" s="6">
        <v>2077880</v>
      </c>
      <c r="C14" s="6">
        <v>7058245</v>
      </c>
      <c r="D14" s="23">
        <v>6556945</v>
      </c>
      <c r="E14" s="24">
        <v>0</v>
      </c>
      <c r="F14" s="6">
        <v>0</v>
      </c>
      <c r="G14" s="25">
        <v>0</v>
      </c>
      <c r="H14" s="26">
        <v>0</v>
      </c>
      <c r="I14" s="24">
        <v>500000</v>
      </c>
      <c r="J14" s="6">
        <v>521000</v>
      </c>
      <c r="K14" s="25">
        <v>543924</v>
      </c>
    </row>
    <row r="15" spans="1:11" ht="13.5">
      <c r="A15" s="22" t="s">
        <v>98</v>
      </c>
      <c r="B15" s="6">
        <v>44971546</v>
      </c>
      <c r="C15" s="6">
        <v>50338129</v>
      </c>
      <c r="D15" s="23">
        <v>56207308</v>
      </c>
      <c r="E15" s="24">
        <v>66996078</v>
      </c>
      <c r="F15" s="6">
        <v>72736270</v>
      </c>
      <c r="G15" s="25">
        <v>72736270</v>
      </c>
      <c r="H15" s="26">
        <v>55555619</v>
      </c>
      <c r="I15" s="24">
        <v>81035040</v>
      </c>
      <c r="J15" s="6">
        <v>84439085</v>
      </c>
      <c r="K15" s="25">
        <v>88081225</v>
      </c>
    </row>
    <row r="16" spans="1:11" ht="13.5">
      <c r="A16" s="22" t="s">
        <v>20</v>
      </c>
      <c r="B16" s="6">
        <v>3049819</v>
      </c>
      <c r="C16" s="6">
        <v>599869</v>
      </c>
      <c r="D16" s="23">
        <v>771663</v>
      </c>
      <c r="E16" s="24">
        <v>2660000</v>
      </c>
      <c r="F16" s="6">
        <v>4340000</v>
      </c>
      <c r="G16" s="25">
        <v>4340000</v>
      </c>
      <c r="H16" s="26">
        <v>1667874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75741615</v>
      </c>
      <c r="C17" s="6">
        <v>82569948</v>
      </c>
      <c r="D17" s="23">
        <v>85302013</v>
      </c>
      <c r="E17" s="24">
        <v>156468486</v>
      </c>
      <c r="F17" s="6">
        <v>118608430</v>
      </c>
      <c r="G17" s="25">
        <v>118608430</v>
      </c>
      <c r="H17" s="26">
        <v>25123572</v>
      </c>
      <c r="I17" s="24">
        <v>116033511</v>
      </c>
      <c r="J17" s="6">
        <v>84962607</v>
      </c>
      <c r="K17" s="25">
        <v>87914408</v>
      </c>
    </row>
    <row r="18" spans="1:11" ht="13.5">
      <c r="A18" s="33" t="s">
        <v>26</v>
      </c>
      <c r="B18" s="34">
        <f>SUM(B11:B17)</f>
        <v>275303531</v>
      </c>
      <c r="C18" s="35">
        <f aca="true" t="shared" si="1" ref="C18:K18">SUM(C11:C17)</f>
        <v>296952333</v>
      </c>
      <c r="D18" s="36">
        <f t="shared" si="1"/>
        <v>336498338</v>
      </c>
      <c r="E18" s="34">
        <f t="shared" si="1"/>
        <v>404153417</v>
      </c>
      <c r="F18" s="35">
        <f t="shared" si="1"/>
        <v>372923058</v>
      </c>
      <c r="G18" s="37">
        <f t="shared" si="1"/>
        <v>372923058</v>
      </c>
      <c r="H18" s="38">
        <f t="shared" si="1"/>
        <v>250451844</v>
      </c>
      <c r="I18" s="34">
        <f t="shared" si="1"/>
        <v>387968445</v>
      </c>
      <c r="J18" s="35">
        <f t="shared" si="1"/>
        <v>364932081</v>
      </c>
      <c r="K18" s="37">
        <f t="shared" si="1"/>
        <v>378716354</v>
      </c>
    </row>
    <row r="19" spans="1:11" ht="13.5">
      <c r="A19" s="33" t="s">
        <v>27</v>
      </c>
      <c r="B19" s="39">
        <f>+B10-B18</f>
        <v>-40249706</v>
      </c>
      <c r="C19" s="40">
        <f aca="true" t="shared" si="2" ref="C19:K19">+C10-C18</f>
        <v>-44513854</v>
      </c>
      <c r="D19" s="41">
        <f t="shared" si="2"/>
        <v>-37237146</v>
      </c>
      <c r="E19" s="39">
        <f t="shared" si="2"/>
        <v>53548420</v>
      </c>
      <c r="F19" s="40">
        <f t="shared" si="2"/>
        <v>47220703</v>
      </c>
      <c r="G19" s="42">
        <f t="shared" si="2"/>
        <v>47220703</v>
      </c>
      <c r="H19" s="43">
        <f t="shared" si="2"/>
        <v>-27633004</v>
      </c>
      <c r="I19" s="39">
        <f t="shared" si="2"/>
        <v>13746537</v>
      </c>
      <c r="J19" s="40">
        <f t="shared" si="2"/>
        <v>55391964</v>
      </c>
      <c r="K19" s="42">
        <f t="shared" si="2"/>
        <v>49082889</v>
      </c>
    </row>
    <row r="20" spans="1:11" ht="25.5">
      <c r="A20" s="44" t="s">
        <v>28</v>
      </c>
      <c r="B20" s="45">
        <v>42235406</v>
      </c>
      <c r="C20" s="46">
        <v>45268885</v>
      </c>
      <c r="D20" s="47">
        <v>46773750</v>
      </c>
      <c r="E20" s="45">
        <v>0</v>
      </c>
      <c r="F20" s="46">
        <v>0</v>
      </c>
      <c r="G20" s="48">
        <v>0</v>
      </c>
      <c r="H20" s="49">
        <v>0</v>
      </c>
      <c r="I20" s="45">
        <v>45902000</v>
      </c>
      <c r="J20" s="46">
        <v>52104000</v>
      </c>
      <c r="K20" s="48">
        <v>53882000</v>
      </c>
    </row>
    <row r="21" spans="1:11" ht="63.75">
      <c r="A21" s="50" t="s">
        <v>99</v>
      </c>
      <c r="B21" s="51">
        <v>0</v>
      </c>
      <c r="C21" s="52">
        <v>837956</v>
      </c>
      <c r="D21" s="53">
        <v>0</v>
      </c>
      <c r="E21" s="51">
        <v>0</v>
      </c>
      <c r="F21" s="52">
        <v>0</v>
      </c>
      <c r="G21" s="54">
        <v>0</v>
      </c>
      <c r="H21" s="55">
        <v>105000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1985700</v>
      </c>
      <c r="C22" s="58">
        <f aca="true" t="shared" si="3" ref="C22:K22">SUM(C19:C21)</f>
        <v>1592987</v>
      </c>
      <c r="D22" s="59">
        <f t="shared" si="3"/>
        <v>9536604</v>
      </c>
      <c r="E22" s="57">
        <f t="shared" si="3"/>
        <v>53548420</v>
      </c>
      <c r="F22" s="58">
        <f t="shared" si="3"/>
        <v>47220703</v>
      </c>
      <c r="G22" s="60">
        <f t="shared" si="3"/>
        <v>47220703</v>
      </c>
      <c r="H22" s="61">
        <f t="shared" si="3"/>
        <v>-27528004</v>
      </c>
      <c r="I22" s="57">
        <f t="shared" si="3"/>
        <v>59648537</v>
      </c>
      <c r="J22" s="58">
        <f t="shared" si="3"/>
        <v>107495964</v>
      </c>
      <c r="K22" s="60">
        <f t="shared" si="3"/>
        <v>102964889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1985700</v>
      </c>
      <c r="C24" s="40">
        <f aca="true" t="shared" si="4" ref="C24:K24">SUM(C22:C23)</f>
        <v>1592987</v>
      </c>
      <c r="D24" s="41">
        <f t="shared" si="4"/>
        <v>9536604</v>
      </c>
      <c r="E24" s="39">
        <f t="shared" si="4"/>
        <v>53548420</v>
      </c>
      <c r="F24" s="40">
        <f t="shared" si="4"/>
        <v>47220703</v>
      </c>
      <c r="G24" s="42">
        <f t="shared" si="4"/>
        <v>47220703</v>
      </c>
      <c r="H24" s="43">
        <f t="shared" si="4"/>
        <v>-27528004</v>
      </c>
      <c r="I24" s="39">
        <f t="shared" si="4"/>
        <v>59648537</v>
      </c>
      <c r="J24" s="40">
        <f t="shared" si="4"/>
        <v>107495964</v>
      </c>
      <c r="K24" s="42">
        <f t="shared" si="4"/>
        <v>102964889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29218390</v>
      </c>
      <c r="C27" s="7">
        <v>42920820</v>
      </c>
      <c r="D27" s="69">
        <v>38755459</v>
      </c>
      <c r="E27" s="70">
        <v>35076850</v>
      </c>
      <c r="F27" s="7">
        <v>35276850</v>
      </c>
      <c r="G27" s="71">
        <v>35276850</v>
      </c>
      <c r="H27" s="72">
        <v>7386821</v>
      </c>
      <c r="I27" s="70">
        <v>44145651</v>
      </c>
      <c r="J27" s="7">
        <v>52312400</v>
      </c>
      <c r="K27" s="71">
        <v>54099570</v>
      </c>
    </row>
    <row r="28" spans="1:11" ht="13.5">
      <c r="A28" s="73" t="s">
        <v>33</v>
      </c>
      <c r="B28" s="6">
        <v>30220074</v>
      </c>
      <c r="C28" s="6">
        <v>-31176530</v>
      </c>
      <c r="D28" s="23">
        <v>6584330</v>
      </c>
      <c r="E28" s="24">
        <v>35076850</v>
      </c>
      <c r="F28" s="6">
        <v>35076850</v>
      </c>
      <c r="G28" s="25">
        <v>35076850</v>
      </c>
      <c r="H28" s="26">
        <v>0</v>
      </c>
      <c r="I28" s="24">
        <v>43945651</v>
      </c>
      <c r="J28" s="6">
        <v>52104000</v>
      </c>
      <c r="K28" s="25">
        <v>53882000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200000</v>
      </c>
      <c r="J31" s="6">
        <v>208400</v>
      </c>
      <c r="K31" s="25">
        <v>217570</v>
      </c>
    </row>
    <row r="32" spans="1:11" ht="13.5">
      <c r="A32" s="33" t="s">
        <v>36</v>
      </c>
      <c r="B32" s="7">
        <f>SUM(B28:B31)</f>
        <v>30220074</v>
      </c>
      <c r="C32" s="7">
        <f aca="true" t="shared" si="5" ref="C32:K32">SUM(C28:C31)</f>
        <v>-31176530</v>
      </c>
      <c r="D32" s="69">
        <f t="shared" si="5"/>
        <v>6584330</v>
      </c>
      <c r="E32" s="70">
        <f t="shared" si="5"/>
        <v>35076850</v>
      </c>
      <c r="F32" s="7">
        <f t="shared" si="5"/>
        <v>35076850</v>
      </c>
      <c r="G32" s="71">
        <f t="shared" si="5"/>
        <v>35076850</v>
      </c>
      <c r="H32" s="72">
        <f t="shared" si="5"/>
        <v>0</v>
      </c>
      <c r="I32" s="70">
        <f t="shared" si="5"/>
        <v>44145651</v>
      </c>
      <c r="J32" s="7">
        <f t="shared" si="5"/>
        <v>52312400</v>
      </c>
      <c r="K32" s="71">
        <f t="shared" si="5"/>
        <v>54099570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38730789</v>
      </c>
      <c r="C35" s="6">
        <v>35704937</v>
      </c>
      <c r="D35" s="23">
        <v>38550873</v>
      </c>
      <c r="E35" s="24">
        <v>20027712</v>
      </c>
      <c r="F35" s="6">
        <v>13499995</v>
      </c>
      <c r="G35" s="25">
        <v>13499995</v>
      </c>
      <c r="H35" s="26">
        <v>-78491353</v>
      </c>
      <c r="I35" s="24">
        <v>296094847</v>
      </c>
      <c r="J35" s="6">
        <v>350201858</v>
      </c>
      <c r="K35" s="25">
        <v>358412237</v>
      </c>
    </row>
    <row r="36" spans="1:11" ht="13.5">
      <c r="A36" s="22" t="s">
        <v>39</v>
      </c>
      <c r="B36" s="6">
        <v>4844655</v>
      </c>
      <c r="C36" s="6">
        <v>-13191243</v>
      </c>
      <c r="D36" s="23">
        <v>-8814018</v>
      </c>
      <c r="E36" s="24">
        <v>34004948</v>
      </c>
      <c r="F36" s="6">
        <v>34204948</v>
      </c>
      <c r="G36" s="25">
        <v>34204948</v>
      </c>
      <c r="H36" s="26">
        <v>8379709</v>
      </c>
      <c r="I36" s="24">
        <v>12031739</v>
      </c>
      <c r="J36" s="6">
        <v>20198483</v>
      </c>
      <c r="K36" s="25">
        <v>21985653</v>
      </c>
    </row>
    <row r="37" spans="1:11" ht="13.5">
      <c r="A37" s="22" t="s">
        <v>40</v>
      </c>
      <c r="B37" s="6">
        <v>33178739</v>
      </c>
      <c r="C37" s="6">
        <v>1664601</v>
      </c>
      <c r="D37" s="23">
        <v>46418404</v>
      </c>
      <c r="E37" s="24">
        <v>484240</v>
      </c>
      <c r="F37" s="6">
        <v>484240</v>
      </c>
      <c r="G37" s="25">
        <v>484240</v>
      </c>
      <c r="H37" s="26">
        <v>-71522626</v>
      </c>
      <c r="I37" s="24">
        <v>248478049</v>
      </c>
      <c r="J37" s="6">
        <v>262904377</v>
      </c>
      <c r="K37" s="25">
        <v>277433001</v>
      </c>
    </row>
    <row r="38" spans="1:11" ht="13.5">
      <c r="A38" s="22" t="s">
        <v>41</v>
      </c>
      <c r="B38" s="6">
        <v>23713672</v>
      </c>
      <c r="C38" s="6">
        <v>9008679</v>
      </c>
      <c r="D38" s="23">
        <v>-12722112</v>
      </c>
      <c r="E38" s="24">
        <v>0</v>
      </c>
      <c r="F38" s="6">
        <v>0</v>
      </c>
      <c r="G38" s="25">
        <v>0</v>
      </c>
      <c r="H38" s="26">
        <v>28936031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-24641245</v>
      </c>
      <c r="C39" s="6">
        <v>10247427</v>
      </c>
      <c r="D39" s="23">
        <v>-13496038</v>
      </c>
      <c r="E39" s="24">
        <v>0</v>
      </c>
      <c r="F39" s="6">
        <v>0</v>
      </c>
      <c r="G39" s="25">
        <v>0</v>
      </c>
      <c r="H39" s="26">
        <v>2843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-13281861</v>
      </c>
      <c r="C42" s="6">
        <v>-15448757</v>
      </c>
      <c r="D42" s="23">
        <v>24038107</v>
      </c>
      <c r="E42" s="24">
        <v>461533617</v>
      </c>
      <c r="F42" s="6">
        <v>426167741</v>
      </c>
      <c r="G42" s="25">
        <v>426167741</v>
      </c>
      <c r="H42" s="26">
        <v>-70833950</v>
      </c>
      <c r="I42" s="24">
        <v>605002687</v>
      </c>
      <c r="J42" s="6">
        <v>677146134</v>
      </c>
      <c r="K42" s="25">
        <v>699441221</v>
      </c>
    </row>
    <row r="43" spans="1:11" ht="13.5">
      <c r="A43" s="22" t="s">
        <v>45</v>
      </c>
      <c r="B43" s="6">
        <v>7892192</v>
      </c>
      <c r="C43" s="6">
        <v>2515224</v>
      </c>
      <c r="D43" s="23">
        <v>-343097</v>
      </c>
      <c r="E43" s="24">
        <v>-36938175</v>
      </c>
      <c r="F43" s="6">
        <v>-36938175</v>
      </c>
      <c r="G43" s="25">
        <v>-36938175</v>
      </c>
      <c r="H43" s="26">
        <v>-2241442</v>
      </c>
      <c r="I43" s="24">
        <v>-43945651</v>
      </c>
      <c r="J43" s="6">
        <v>-52104000</v>
      </c>
      <c r="K43" s="25">
        <v>-53882000</v>
      </c>
    </row>
    <row r="44" spans="1:11" ht="13.5">
      <c r="A44" s="22" t="s">
        <v>46</v>
      </c>
      <c r="B44" s="6">
        <v>170360</v>
      </c>
      <c r="C44" s="6">
        <v>-1036757</v>
      </c>
      <c r="D44" s="23">
        <v>44049</v>
      </c>
      <c r="E44" s="24">
        <v>-125618</v>
      </c>
      <c r="F44" s="6">
        <v>-125618</v>
      </c>
      <c r="G44" s="25">
        <v>-125618</v>
      </c>
      <c r="H44" s="26">
        <v>-110150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-4269732</v>
      </c>
      <c r="C45" s="7">
        <v>-6702895</v>
      </c>
      <c r="D45" s="69">
        <v>13411306</v>
      </c>
      <c r="E45" s="70">
        <v>424469824</v>
      </c>
      <c r="F45" s="7">
        <v>389103948</v>
      </c>
      <c r="G45" s="71">
        <v>389103948</v>
      </c>
      <c r="H45" s="72">
        <v>-170063277</v>
      </c>
      <c r="I45" s="70">
        <v>561057036</v>
      </c>
      <c r="J45" s="7">
        <v>625042134</v>
      </c>
      <c r="K45" s="71">
        <v>645559221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-11567971</v>
      </c>
      <c r="C48" s="6">
        <v>-31042041</v>
      </c>
      <c r="D48" s="23">
        <v>-10459618</v>
      </c>
      <c r="E48" s="24">
        <v>22797712</v>
      </c>
      <c r="F48" s="6">
        <v>19449995</v>
      </c>
      <c r="G48" s="25">
        <v>19449995</v>
      </c>
      <c r="H48" s="26">
        <v>-133549594</v>
      </c>
      <c r="I48" s="24">
        <v>283386239</v>
      </c>
      <c r="J48" s="6">
        <v>337978913</v>
      </c>
      <c r="K48" s="25">
        <v>346004388</v>
      </c>
    </row>
    <row r="49" spans="1:11" ht="13.5">
      <c r="A49" s="22" t="s">
        <v>50</v>
      </c>
      <c r="B49" s="6">
        <f>+B75</f>
        <v>28363291</v>
      </c>
      <c r="C49" s="6">
        <f aca="true" t="shared" si="6" ref="C49:K49">+C75</f>
        <v>23557915</v>
      </c>
      <c r="D49" s="23">
        <f t="shared" si="6"/>
        <v>71345229</v>
      </c>
      <c r="E49" s="24">
        <f t="shared" si="6"/>
        <v>2256028.068286307</v>
      </c>
      <c r="F49" s="6">
        <f t="shared" si="6"/>
        <v>4200087.747666123</v>
      </c>
      <c r="G49" s="25">
        <f t="shared" si="6"/>
        <v>4200087.747666123</v>
      </c>
      <c r="H49" s="26">
        <f t="shared" si="6"/>
        <v>-54079091</v>
      </c>
      <c r="I49" s="24">
        <f t="shared" si="6"/>
        <v>241415221.24446943</v>
      </c>
      <c r="J49" s="6">
        <f t="shared" si="6"/>
        <v>253958144.06913802</v>
      </c>
      <c r="K49" s="25">
        <f t="shared" si="6"/>
        <v>268270252.40660214</v>
      </c>
    </row>
    <row r="50" spans="1:11" ht="13.5">
      <c r="A50" s="33" t="s">
        <v>51</v>
      </c>
      <c r="B50" s="7">
        <f>+B48-B49</f>
        <v>-39931262</v>
      </c>
      <c r="C50" s="7">
        <f aca="true" t="shared" si="7" ref="C50:K50">+C48-C49</f>
        <v>-54599956</v>
      </c>
      <c r="D50" s="69">
        <f t="shared" si="7"/>
        <v>-81804847</v>
      </c>
      <c r="E50" s="70">
        <f t="shared" si="7"/>
        <v>20541683.931713693</v>
      </c>
      <c r="F50" s="7">
        <f t="shared" si="7"/>
        <v>15249907.252333876</v>
      </c>
      <c r="G50" s="71">
        <f t="shared" si="7"/>
        <v>15249907.252333876</v>
      </c>
      <c r="H50" s="72">
        <f t="shared" si="7"/>
        <v>-79470503</v>
      </c>
      <c r="I50" s="70">
        <f t="shared" si="7"/>
        <v>41971017.755530566</v>
      </c>
      <c r="J50" s="7">
        <f t="shared" si="7"/>
        <v>84020768.93086198</v>
      </c>
      <c r="K50" s="71">
        <f t="shared" si="7"/>
        <v>77734135.59339786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12736847</v>
      </c>
      <c r="C53" s="6">
        <v>-3942987</v>
      </c>
      <c r="D53" s="23">
        <v>10958857</v>
      </c>
      <c r="E53" s="24">
        <v>34004948</v>
      </c>
      <c r="F53" s="6">
        <v>34204948</v>
      </c>
      <c r="G53" s="25">
        <v>34204948</v>
      </c>
      <c r="H53" s="26">
        <v>7386821</v>
      </c>
      <c r="I53" s="24">
        <v>12031739</v>
      </c>
      <c r="J53" s="6">
        <v>20198483</v>
      </c>
      <c r="K53" s="25">
        <v>21985653</v>
      </c>
    </row>
    <row r="54" spans="1:11" ht="13.5">
      <c r="A54" s="22" t="s">
        <v>54</v>
      </c>
      <c r="B54" s="6">
        <v>0</v>
      </c>
      <c r="C54" s="6">
        <v>12383953</v>
      </c>
      <c r="D54" s="23">
        <v>33995941</v>
      </c>
      <c r="E54" s="24">
        <v>29614316</v>
      </c>
      <c r="F54" s="6">
        <v>29614316</v>
      </c>
      <c r="G54" s="25">
        <v>29614316</v>
      </c>
      <c r="H54" s="26">
        <v>0</v>
      </c>
      <c r="I54" s="24">
        <v>32113912</v>
      </c>
      <c r="J54" s="6">
        <v>32113917</v>
      </c>
      <c r="K54" s="25">
        <v>32113917</v>
      </c>
    </row>
    <row r="55" spans="1:11" ht="13.5">
      <c r="A55" s="22" t="s">
        <v>55</v>
      </c>
      <c r="B55" s="6">
        <v>1214217</v>
      </c>
      <c r="C55" s="6">
        <v>69580801</v>
      </c>
      <c r="D55" s="23">
        <v>34032433</v>
      </c>
      <c r="E55" s="24">
        <v>0</v>
      </c>
      <c r="F55" s="6">
        <v>200000</v>
      </c>
      <c r="G55" s="25">
        <v>200000</v>
      </c>
      <c r="H55" s="26">
        <v>187000</v>
      </c>
      <c r="I55" s="24">
        <v>6775000</v>
      </c>
      <c r="J55" s="6">
        <v>10000000</v>
      </c>
      <c r="K55" s="25">
        <v>10000000</v>
      </c>
    </row>
    <row r="56" spans="1:11" ht="13.5">
      <c r="A56" s="22" t="s">
        <v>56</v>
      </c>
      <c r="B56" s="6">
        <v>4962028</v>
      </c>
      <c r="C56" s="6">
        <v>5459238</v>
      </c>
      <c r="D56" s="23">
        <v>6090884</v>
      </c>
      <c r="E56" s="24">
        <v>20232963</v>
      </c>
      <c r="F56" s="6">
        <v>14224017</v>
      </c>
      <c r="G56" s="25">
        <v>14224017</v>
      </c>
      <c r="H56" s="26">
        <v>4942758</v>
      </c>
      <c r="I56" s="24">
        <v>3942150</v>
      </c>
      <c r="J56" s="6">
        <v>4108293</v>
      </c>
      <c r="K56" s="25">
        <v>4215878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2531204</v>
      </c>
      <c r="F59" s="6">
        <v>2531204</v>
      </c>
      <c r="G59" s="25">
        <v>2531204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31982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41530</v>
      </c>
      <c r="C64" s="98">
        <v>0</v>
      </c>
      <c r="D64" s="99">
        <v>0</v>
      </c>
      <c r="E64" s="97">
        <v>62938</v>
      </c>
      <c r="F64" s="98">
        <v>62938</v>
      </c>
      <c r="G64" s="99">
        <v>62938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34816</v>
      </c>
      <c r="C65" s="98">
        <v>0</v>
      </c>
      <c r="D65" s="99">
        <v>0</v>
      </c>
      <c r="E65" s="97">
        <v>32682</v>
      </c>
      <c r="F65" s="98">
        <v>32682</v>
      </c>
      <c r="G65" s="99">
        <v>32682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0.6396346816918077</v>
      </c>
      <c r="F70" s="5">
        <f t="shared" si="8"/>
        <v>0.6245122264985081</v>
      </c>
      <c r="G70" s="5">
        <f t="shared" si="8"/>
        <v>0.6245122264985081</v>
      </c>
      <c r="H70" s="5">
        <f t="shared" si="8"/>
        <v>0</v>
      </c>
      <c r="I70" s="5">
        <f t="shared" si="8"/>
        <v>0.5557514839965614</v>
      </c>
      <c r="J70" s="5">
        <f t="shared" si="8"/>
        <v>0.7319212293650977</v>
      </c>
      <c r="K70" s="5">
        <f t="shared" si="8"/>
        <v>0.7384639024377111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141386673</v>
      </c>
      <c r="F71" s="2">
        <f t="shared" si="9"/>
        <v>95734776</v>
      </c>
      <c r="G71" s="2">
        <f t="shared" si="9"/>
        <v>95734776</v>
      </c>
      <c r="H71" s="2">
        <f t="shared" si="9"/>
        <v>0</v>
      </c>
      <c r="I71" s="2">
        <f t="shared" si="9"/>
        <v>111692638</v>
      </c>
      <c r="J71" s="2">
        <f t="shared" si="9"/>
        <v>153716157</v>
      </c>
      <c r="K71" s="2">
        <f t="shared" si="9"/>
        <v>162933711</v>
      </c>
    </row>
    <row r="72" spans="1:11" ht="12.75" hidden="1">
      <c r="A72" s="1" t="s">
        <v>104</v>
      </c>
      <c r="B72" s="2">
        <f>+B77</f>
        <v>112373962</v>
      </c>
      <c r="C72" s="2">
        <f aca="true" t="shared" si="10" ref="C72:K72">+C77</f>
        <v>116103183</v>
      </c>
      <c r="D72" s="2">
        <f t="shared" si="10"/>
        <v>119814739</v>
      </c>
      <c r="E72" s="2">
        <f t="shared" si="10"/>
        <v>221042850</v>
      </c>
      <c r="F72" s="2">
        <f t="shared" si="10"/>
        <v>153295279</v>
      </c>
      <c r="G72" s="2">
        <f t="shared" si="10"/>
        <v>153295279</v>
      </c>
      <c r="H72" s="2">
        <f t="shared" si="10"/>
        <v>121506462</v>
      </c>
      <c r="I72" s="2">
        <f t="shared" si="10"/>
        <v>200975870</v>
      </c>
      <c r="J72" s="2">
        <f t="shared" si="10"/>
        <v>210017350</v>
      </c>
      <c r="K72" s="2">
        <f t="shared" si="10"/>
        <v>220638694</v>
      </c>
    </row>
    <row r="73" spans="1:11" ht="12.75" hidden="1">
      <c r="A73" s="1" t="s">
        <v>105</v>
      </c>
      <c r="B73" s="2">
        <f>+B74</f>
        <v>16651763.000000004</v>
      </c>
      <c r="C73" s="2">
        <f aca="true" t="shared" si="11" ref="C73:K73">+(C78+C80+C81+C82)-(B78+B80+B81+B82)</f>
        <v>14449864</v>
      </c>
      <c r="D73" s="2">
        <f t="shared" si="11"/>
        <v>-10898599</v>
      </c>
      <c r="E73" s="2">
        <f t="shared" si="11"/>
        <v>-49458456</v>
      </c>
      <c r="F73" s="2">
        <f>+(F78+F80+F81+F82)-(D78+D80+D81+D82)</f>
        <v>-52638456</v>
      </c>
      <c r="G73" s="2">
        <f>+(G78+G80+G81+G82)-(D78+D80+D81+D82)</f>
        <v>-52638456</v>
      </c>
      <c r="H73" s="2">
        <f>+(H78+H80+H81+H82)-(D78+D80+D81+D82)</f>
        <v>2814374</v>
      </c>
      <c r="I73" s="2">
        <f>+(I78+I80+I81+I82)-(E78+E80+E81+E82)</f>
        <v>15478608</v>
      </c>
      <c r="J73" s="2">
        <f t="shared" si="11"/>
        <v>-485663</v>
      </c>
      <c r="K73" s="2">
        <f t="shared" si="11"/>
        <v>184904</v>
      </c>
    </row>
    <row r="74" spans="1:11" ht="12.75" hidden="1">
      <c r="A74" s="1" t="s">
        <v>106</v>
      </c>
      <c r="B74" s="2">
        <f>+TREND(C74:E74)</f>
        <v>16651763.000000004</v>
      </c>
      <c r="C74" s="2">
        <f>+C73</f>
        <v>14449864</v>
      </c>
      <c r="D74" s="2">
        <f aca="true" t="shared" si="12" ref="D74:K74">+D73</f>
        <v>-10898599</v>
      </c>
      <c r="E74" s="2">
        <f t="shared" si="12"/>
        <v>-49458456</v>
      </c>
      <c r="F74" s="2">
        <f t="shared" si="12"/>
        <v>-52638456</v>
      </c>
      <c r="G74" s="2">
        <f t="shared" si="12"/>
        <v>-52638456</v>
      </c>
      <c r="H74" s="2">
        <f t="shared" si="12"/>
        <v>2814374</v>
      </c>
      <c r="I74" s="2">
        <f t="shared" si="12"/>
        <v>15478608</v>
      </c>
      <c r="J74" s="2">
        <f t="shared" si="12"/>
        <v>-485663</v>
      </c>
      <c r="K74" s="2">
        <f t="shared" si="12"/>
        <v>184904</v>
      </c>
    </row>
    <row r="75" spans="1:11" ht="12.75" hidden="1">
      <c r="A75" s="1" t="s">
        <v>107</v>
      </c>
      <c r="B75" s="2">
        <f>+B84-(((B80+B81+B78)*B70)-B79)</f>
        <v>28363291</v>
      </c>
      <c r="C75" s="2">
        <f aca="true" t="shared" si="13" ref="C75:K75">+C84-(((C80+C81+C78)*C70)-C79)</f>
        <v>23557915</v>
      </c>
      <c r="D75" s="2">
        <f t="shared" si="13"/>
        <v>71345229</v>
      </c>
      <c r="E75" s="2">
        <f t="shared" si="13"/>
        <v>2256028.068286307</v>
      </c>
      <c r="F75" s="2">
        <f t="shared" si="13"/>
        <v>4200087.747666123</v>
      </c>
      <c r="G75" s="2">
        <f t="shared" si="13"/>
        <v>4200087.747666123</v>
      </c>
      <c r="H75" s="2">
        <f t="shared" si="13"/>
        <v>-54079091</v>
      </c>
      <c r="I75" s="2">
        <f t="shared" si="13"/>
        <v>241415221.24446943</v>
      </c>
      <c r="J75" s="2">
        <f t="shared" si="13"/>
        <v>253958144.06913802</v>
      </c>
      <c r="K75" s="2">
        <f t="shared" si="13"/>
        <v>268270252.40660214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112373962</v>
      </c>
      <c r="C77" s="3">
        <v>116103183</v>
      </c>
      <c r="D77" s="3">
        <v>119814739</v>
      </c>
      <c r="E77" s="3">
        <v>221042850</v>
      </c>
      <c r="F77" s="3">
        <v>153295279</v>
      </c>
      <c r="G77" s="3">
        <v>153295279</v>
      </c>
      <c r="H77" s="3">
        <v>121506462</v>
      </c>
      <c r="I77" s="3">
        <v>200975870</v>
      </c>
      <c r="J77" s="3">
        <v>210017350</v>
      </c>
      <c r="K77" s="3">
        <v>220638694</v>
      </c>
    </row>
    <row r="78" spans="1:11" ht="12.75" hidden="1">
      <c r="A78" s="1" t="s">
        <v>66</v>
      </c>
      <c r="B78" s="3">
        <v>-1749284</v>
      </c>
      <c r="C78" s="3">
        <v>-2204422</v>
      </c>
      <c r="D78" s="3">
        <v>-1861325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17682017</v>
      </c>
      <c r="C79" s="3">
        <v>2089327</v>
      </c>
      <c r="D79" s="3">
        <v>36654309</v>
      </c>
      <c r="E79" s="3">
        <v>484240</v>
      </c>
      <c r="F79" s="3">
        <v>484240</v>
      </c>
      <c r="G79" s="3">
        <v>484240</v>
      </c>
      <c r="H79" s="3">
        <v>-71633385</v>
      </c>
      <c r="I79" s="3">
        <v>248478049</v>
      </c>
      <c r="J79" s="3">
        <v>262904377</v>
      </c>
      <c r="K79" s="3">
        <v>277433001</v>
      </c>
    </row>
    <row r="80" spans="1:11" ht="12.75" hidden="1">
      <c r="A80" s="1" t="s">
        <v>68</v>
      </c>
      <c r="B80" s="3">
        <v>38158550</v>
      </c>
      <c r="C80" s="3">
        <v>28795403</v>
      </c>
      <c r="D80" s="3">
        <v>35503456</v>
      </c>
      <c r="E80" s="3">
        <v>-2515000</v>
      </c>
      <c r="F80" s="3">
        <v>-5700000</v>
      </c>
      <c r="G80" s="3">
        <v>-5700000</v>
      </c>
      <c r="H80" s="3">
        <v>41752822</v>
      </c>
      <c r="I80" s="3">
        <v>4425672</v>
      </c>
      <c r="J80" s="3">
        <v>3592125</v>
      </c>
      <c r="K80" s="3">
        <v>3397272</v>
      </c>
    </row>
    <row r="81" spans="1:11" ht="12.75" hidden="1">
      <c r="A81" s="1" t="s">
        <v>69</v>
      </c>
      <c r="B81" s="3">
        <v>7527320</v>
      </c>
      <c r="C81" s="3">
        <v>31622873</v>
      </c>
      <c r="D81" s="3">
        <v>13697768</v>
      </c>
      <c r="E81" s="3">
        <v>-255000</v>
      </c>
      <c r="F81" s="3">
        <v>-250000</v>
      </c>
      <c r="G81" s="3">
        <v>-250000</v>
      </c>
      <c r="H81" s="3">
        <v>7750008</v>
      </c>
      <c r="I81" s="3">
        <v>8282936</v>
      </c>
      <c r="J81" s="3">
        <v>8630820</v>
      </c>
      <c r="K81" s="3">
        <v>9010577</v>
      </c>
    </row>
    <row r="82" spans="1:11" ht="12.75" hidden="1">
      <c r="A82" s="1" t="s">
        <v>70</v>
      </c>
      <c r="B82" s="3">
        <v>-799395</v>
      </c>
      <c r="C82" s="3">
        <v>-626799</v>
      </c>
      <c r="D82" s="3">
        <v>-651443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141386673</v>
      </c>
      <c r="F83" s="3">
        <v>95734776</v>
      </c>
      <c r="G83" s="3">
        <v>95734776</v>
      </c>
      <c r="H83" s="3">
        <v>0</v>
      </c>
      <c r="I83" s="3">
        <v>111692638</v>
      </c>
      <c r="J83" s="3">
        <v>153716157</v>
      </c>
      <c r="K83" s="3">
        <v>162933711</v>
      </c>
    </row>
    <row r="84" spans="1:11" ht="12.75" hidden="1">
      <c r="A84" s="1" t="s">
        <v>72</v>
      </c>
      <c r="B84" s="3">
        <v>10681274</v>
      </c>
      <c r="C84" s="3">
        <v>21468588</v>
      </c>
      <c r="D84" s="3">
        <v>34690920</v>
      </c>
      <c r="E84" s="3">
        <v>0</v>
      </c>
      <c r="F84" s="3">
        <v>0</v>
      </c>
      <c r="G84" s="3">
        <v>0</v>
      </c>
      <c r="H84" s="3">
        <v>17554294</v>
      </c>
      <c r="I84" s="3">
        <v>0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960469</v>
      </c>
      <c r="C6" s="6">
        <v>1205606</v>
      </c>
      <c r="D6" s="23">
        <v>278713</v>
      </c>
      <c r="E6" s="24">
        <v>248434</v>
      </c>
      <c r="F6" s="6">
        <v>104905</v>
      </c>
      <c r="G6" s="25">
        <v>104905</v>
      </c>
      <c r="H6" s="26">
        <v>107096</v>
      </c>
      <c r="I6" s="24">
        <v>108996</v>
      </c>
      <c r="J6" s="6">
        <v>113574</v>
      </c>
      <c r="K6" s="25">
        <v>118572</v>
      </c>
    </row>
    <row r="7" spans="1:11" ht="13.5">
      <c r="A7" s="22" t="s">
        <v>19</v>
      </c>
      <c r="B7" s="6">
        <v>2654818</v>
      </c>
      <c r="C7" s="6">
        <v>22252908</v>
      </c>
      <c r="D7" s="23">
        <v>29924879</v>
      </c>
      <c r="E7" s="24">
        <v>0</v>
      </c>
      <c r="F7" s="6">
        <v>21034541</v>
      </c>
      <c r="G7" s="25">
        <v>21034541</v>
      </c>
      <c r="H7" s="26">
        <v>57545362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35214637</v>
      </c>
      <c r="C8" s="6">
        <v>699503364</v>
      </c>
      <c r="D8" s="23">
        <v>766937537</v>
      </c>
      <c r="E8" s="24">
        <v>920804000</v>
      </c>
      <c r="F8" s="6">
        <v>919876119</v>
      </c>
      <c r="G8" s="25">
        <v>919876119</v>
      </c>
      <c r="H8" s="26">
        <v>315444644</v>
      </c>
      <c r="I8" s="24">
        <v>878563000</v>
      </c>
      <c r="J8" s="6">
        <v>938613000</v>
      </c>
      <c r="K8" s="25">
        <v>961701000</v>
      </c>
    </row>
    <row r="9" spans="1:11" ht="13.5">
      <c r="A9" s="22" t="s">
        <v>21</v>
      </c>
      <c r="B9" s="6">
        <v>54370</v>
      </c>
      <c r="C9" s="6">
        <v>2041289</v>
      </c>
      <c r="D9" s="23">
        <v>6742453</v>
      </c>
      <c r="E9" s="24">
        <v>508465</v>
      </c>
      <c r="F9" s="6">
        <v>563485</v>
      </c>
      <c r="G9" s="25">
        <v>563485</v>
      </c>
      <c r="H9" s="26">
        <v>700275</v>
      </c>
      <c r="I9" s="24">
        <v>585461</v>
      </c>
      <c r="J9" s="6">
        <v>610050</v>
      </c>
      <c r="K9" s="25">
        <v>636893</v>
      </c>
    </row>
    <row r="10" spans="1:11" ht="25.5">
      <c r="A10" s="27" t="s">
        <v>96</v>
      </c>
      <c r="B10" s="28">
        <f>SUM(B5:B9)</f>
        <v>38884294</v>
      </c>
      <c r="C10" s="29">
        <f aca="true" t="shared" si="0" ref="C10:K10">SUM(C5:C9)</f>
        <v>725003167</v>
      </c>
      <c r="D10" s="30">
        <f t="shared" si="0"/>
        <v>803883582</v>
      </c>
      <c r="E10" s="28">
        <f t="shared" si="0"/>
        <v>921560899</v>
      </c>
      <c r="F10" s="29">
        <f t="shared" si="0"/>
        <v>941579050</v>
      </c>
      <c r="G10" s="31">
        <f t="shared" si="0"/>
        <v>941579050</v>
      </c>
      <c r="H10" s="32">
        <f t="shared" si="0"/>
        <v>373797377</v>
      </c>
      <c r="I10" s="28">
        <f t="shared" si="0"/>
        <v>879257457</v>
      </c>
      <c r="J10" s="29">
        <f t="shared" si="0"/>
        <v>939336624</v>
      </c>
      <c r="K10" s="31">
        <f t="shared" si="0"/>
        <v>962456465</v>
      </c>
    </row>
    <row r="11" spans="1:11" ht="13.5">
      <c r="A11" s="22" t="s">
        <v>22</v>
      </c>
      <c r="B11" s="6">
        <v>34011301</v>
      </c>
      <c r="C11" s="6">
        <v>328153557</v>
      </c>
      <c r="D11" s="23">
        <v>353871292</v>
      </c>
      <c r="E11" s="24">
        <v>386585306</v>
      </c>
      <c r="F11" s="6">
        <v>387996225</v>
      </c>
      <c r="G11" s="25">
        <v>387996225</v>
      </c>
      <c r="H11" s="26">
        <v>371611568</v>
      </c>
      <c r="I11" s="24">
        <v>402448118</v>
      </c>
      <c r="J11" s="6">
        <v>418403280</v>
      </c>
      <c r="K11" s="25">
        <v>435820262</v>
      </c>
    </row>
    <row r="12" spans="1:11" ht="13.5">
      <c r="A12" s="22" t="s">
        <v>23</v>
      </c>
      <c r="B12" s="6">
        <v>794967</v>
      </c>
      <c r="C12" s="6">
        <v>9840403</v>
      </c>
      <c r="D12" s="23">
        <v>12546069</v>
      </c>
      <c r="E12" s="24">
        <v>14198215</v>
      </c>
      <c r="F12" s="6">
        <v>14198215</v>
      </c>
      <c r="G12" s="25">
        <v>14198215</v>
      </c>
      <c r="H12" s="26">
        <v>12820380</v>
      </c>
      <c r="I12" s="24">
        <v>14751947</v>
      </c>
      <c r="J12" s="6">
        <v>15371527</v>
      </c>
      <c r="K12" s="25">
        <v>16047874</v>
      </c>
    </row>
    <row r="13" spans="1:11" ht="13.5">
      <c r="A13" s="22" t="s">
        <v>97</v>
      </c>
      <c r="B13" s="6">
        <v>205246421</v>
      </c>
      <c r="C13" s="6">
        <v>196668134</v>
      </c>
      <c r="D13" s="23">
        <v>221433931</v>
      </c>
      <c r="E13" s="24">
        <v>214270463</v>
      </c>
      <c r="F13" s="6">
        <v>214270463</v>
      </c>
      <c r="G13" s="25">
        <v>214270463</v>
      </c>
      <c r="H13" s="26">
        <v>0</v>
      </c>
      <c r="I13" s="24">
        <v>222627011</v>
      </c>
      <c r="J13" s="6">
        <v>231977346</v>
      </c>
      <c r="K13" s="25">
        <v>242184349</v>
      </c>
    </row>
    <row r="14" spans="1:11" ht="13.5">
      <c r="A14" s="22" t="s">
        <v>24</v>
      </c>
      <c r="B14" s="6">
        <v>139720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98</v>
      </c>
      <c r="B15" s="6">
        <v>6079420</v>
      </c>
      <c r="C15" s="6">
        <v>72947638</v>
      </c>
      <c r="D15" s="23">
        <v>69989393</v>
      </c>
      <c r="E15" s="24">
        <v>149780000</v>
      </c>
      <c r="F15" s="6">
        <v>187508000</v>
      </c>
      <c r="G15" s="25">
        <v>187508000</v>
      </c>
      <c r="H15" s="26">
        <v>157614224</v>
      </c>
      <c r="I15" s="24">
        <v>153085212</v>
      </c>
      <c r="J15" s="6">
        <v>159514792</v>
      </c>
      <c r="K15" s="25">
        <v>166533440</v>
      </c>
    </row>
    <row r="16" spans="1:11" ht="13.5">
      <c r="A16" s="22" t="s">
        <v>20</v>
      </c>
      <c r="B16" s="6">
        <v>5084568</v>
      </c>
      <c r="C16" s="6">
        <v>89555141</v>
      </c>
      <c r="D16" s="23">
        <v>202558830</v>
      </c>
      <c r="E16" s="24">
        <v>50000000</v>
      </c>
      <c r="F16" s="6">
        <v>50000000</v>
      </c>
      <c r="G16" s="25">
        <v>50000000</v>
      </c>
      <c r="H16" s="26">
        <v>13043478</v>
      </c>
      <c r="I16" s="24">
        <v>60000000</v>
      </c>
      <c r="J16" s="6">
        <v>62520000</v>
      </c>
      <c r="K16" s="25">
        <v>65270880</v>
      </c>
    </row>
    <row r="17" spans="1:11" ht="13.5">
      <c r="A17" s="22" t="s">
        <v>25</v>
      </c>
      <c r="B17" s="6">
        <v>20649174</v>
      </c>
      <c r="C17" s="6">
        <v>155303871</v>
      </c>
      <c r="D17" s="23">
        <v>198999203</v>
      </c>
      <c r="E17" s="24">
        <v>144535968</v>
      </c>
      <c r="F17" s="6">
        <v>227552246</v>
      </c>
      <c r="G17" s="25">
        <v>227552246</v>
      </c>
      <c r="H17" s="26">
        <v>155133188</v>
      </c>
      <c r="I17" s="24">
        <v>254058996</v>
      </c>
      <c r="J17" s="6">
        <v>250683610</v>
      </c>
      <c r="K17" s="25">
        <v>261839813</v>
      </c>
    </row>
    <row r="18" spans="1:11" ht="13.5">
      <c r="A18" s="33" t="s">
        <v>26</v>
      </c>
      <c r="B18" s="34">
        <f>SUM(B11:B17)</f>
        <v>272005571</v>
      </c>
      <c r="C18" s="35">
        <f aca="true" t="shared" si="1" ref="C18:K18">SUM(C11:C17)</f>
        <v>852468744</v>
      </c>
      <c r="D18" s="36">
        <f t="shared" si="1"/>
        <v>1059398718</v>
      </c>
      <c r="E18" s="34">
        <f t="shared" si="1"/>
        <v>959369952</v>
      </c>
      <c r="F18" s="35">
        <f t="shared" si="1"/>
        <v>1081525149</v>
      </c>
      <c r="G18" s="37">
        <f t="shared" si="1"/>
        <v>1081525149</v>
      </c>
      <c r="H18" s="38">
        <f t="shared" si="1"/>
        <v>710222838</v>
      </c>
      <c r="I18" s="34">
        <f t="shared" si="1"/>
        <v>1106971284</v>
      </c>
      <c r="J18" s="35">
        <f t="shared" si="1"/>
        <v>1138470555</v>
      </c>
      <c r="K18" s="37">
        <f t="shared" si="1"/>
        <v>1187696618</v>
      </c>
    </row>
    <row r="19" spans="1:11" ht="13.5">
      <c r="A19" s="33" t="s">
        <v>27</v>
      </c>
      <c r="B19" s="39">
        <f>+B10-B18</f>
        <v>-233121277</v>
      </c>
      <c r="C19" s="40">
        <f aca="true" t="shared" si="2" ref="C19:K19">+C10-C18</f>
        <v>-127465577</v>
      </c>
      <c r="D19" s="41">
        <f t="shared" si="2"/>
        <v>-255515136</v>
      </c>
      <c r="E19" s="39">
        <f t="shared" si="2"/>
        <v>-37809053</v>
      </c>
      <c r="F19" s="40">
        <f t="shared" si="2"/>
        <v>-139946099</v>
      </c>
      <c r="G19" s="42">
        <f t="shared" si="2"/>
        <v>-139946099</v>
      </c>
      <c r="H19" s="43">
        <f t="shared" si="2"/>
        <v>-336425461</v>
      </c>
      <c r="I19" s="39">
        <f t="shared" si="2"/>
        <v>-227713827</v>
      </c>
      <c r="J19" s="40">
        <f t="shared" si="2"/>
        <v>-199133931</v>
      </c>
      <c r="K19" s="42">
        <f t="shared" si="2"/>
        <v>-225240153</v>
      </c>
    </row>
    <row r="20" spans="1:11" ht="25.5">
      <c r="A20" s="44" t="s">
        <v>28</v>
      </c>
      <c r="B20" s="45">
        <v>40090681</v>
      </c>
      <c r="C20" s="46">
        <v>497390791</v>
      </c>
      <c r="D20" s="47">
        <v>278112867</v>
      </c>
      <c r="E20" s="45">
        <v>299937000</v>
      </c>
      <c r="F20" s="46">
        <v>299937000</v>
      </c>
      <c r="G20" s="48">
        <v>299937000</v>
      </c>
      <c r="H20" s="49">
        <v>207224453</v>
      </c>
      <c r="I20" s="45">
        <v>320169000</v>
      </c>
      <c r="J20" s="46">
        <v>347492000</v>
      </c>
      <c r="K20" s="48">
        <v>363834000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-193030596</v>
      </c>
      <c r="C22" s="58">
        <f aca="true" t="shared" si="3" ref="C22:K22">SUM(C19:C21)</f>
        <v>369925214</v>
      </c>
      <c r="D22" s="59">
        <f t="shared" si="3"/>
        <v>22597731</v>
      </c>
      <c r="E22" s="57">
        <f t="shared" si="3"/>
        <v>262127947</v>
      </c>
      <c r="F22" s="58">
        <f t="shared" si="3"/>
        <v>159990901</v>
      </c>
      <c r="G22" s="60">
        <f t="shared" si="3"/>
        <v>159990901</v>
      </c>
      <c r="H22" s="61">
        <f t="shared" si="3"/>
        <v>-129201008</v>
      </c>
      <c r="I22" s="57">
        <f t="shared" si="3"/>
        <v>92455173</v>
      </c>
      <c r="J22" s="58">
        <f t="shared" si="3"/>
        <v>148358069</v>
      </c>
      <c r="K22" s="60">
        <f t="shared" si="3"/>
        <v>138593847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-193030596</v>
      </c>
      <c r="C24" s="40">
        <f aca="true" t="shared" si="4" ref="C24:K24">SUM(C22:C23)</f>
        <v>369925214</v>
      </c>
      <c r="D24" s="41">
        <f t="shared" si="4"/>
        <v>22597731</v>
      </c>
      <c r="E24" s="39">
        <f t="shared" si="4"/>
        <v>262127947</v>
      </c>
      <c r="F24" s="40">
        <f t="shared" si="4"/>
        <v>159990901</v>
      </c>
      <c r="G24" s="42">
        <f t="shared" si="4"/>
        <v>159990901</v>
      </c>
      <c r="H24" s="43">
        <f t="shared" si="4"/>
        <v>-129201008</v>
      </c>
      <c r="I24" s="39">
        <f t="shared" si="4"/>
        <v>92455173</v>
      </c>
      <c r="J24" s="40">
        <f t="shared" si="4"/>
        <v>148358069</v>
      </c>
      <c r="K24" s="42">
        <f t="shared" si="4"/>
        <v>138593847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39949921</v>
      </c>
      <c r="C27" s="7">
        <v>10327068254</v>
      </c>
      <c r="D27" s="69">
        <v>10424589392</v>
      </c>
      <c r="E27" s="70">
        <v>5525049504</v>
      </c>
      <c r="F27" s="7">
        <v>397949241</v>
      </c>
      <c r="G27" s="71">
        <v>397949241</v>
      </c>
      <c r="H27" s="72">
        <v>319015252</v>
      </c>
      <c r="I27" s="70">
        <v>354154595</v>
      </c>
      <c r="J27" s="7">
        <v>381304742</v>
      </c>
      <c r="K27" s="71">
        <v>398548421</v>
      </c>
    </row>
    <row r="28" spans="1:11" ht="13.5">
      <c r="A28" s="73" t="s">
        <v>33</v>
      </c>
      <c r="B28" s="6">
        <v>-75543731</v>
      </c>
      <c r="C28" s="6">
        <v>295297494</v>
      </c>
      <c r="D28" s="23">
        <v>410018063</v>
      </c>
      <c r="E28" s="24">
        <v>290994621</v>
      </c>
      <c r="F28" s="6">
        <v>314804944</v>
      </c>
      <c r="G28" s="25">
        <v>314804944</v>
      </c>
      <c r="H28" s="26">
        <v>0</v>
      </c>
      <c r="I28" s="24">
        <v>308497680</v>
      </c>
      <c r="J28" s="6">
        <v>334364917</v>
      </c>
      <c r="K28" s="25">
        <v>349542633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10022591554</v>
      </c>
      <c r="D31" s="23">
        <v>10014571329</v>
      </c>
      <c r="E31" s="24">
        <v>5234054883</v>
      </c>
      <c r="F31" s="6">
        <v>83144297</v>
      </c>
      <c r="G31" s="25">
        <v>83144297</v>
      </c>
      <c r="H31" s="26">
        <v>0</v>
      </c>
      <c r="I31" s="24">
        <v>45656915</v>
      </c>
      <c r="J31" s="6">
        <v>46939825</v>
      </c>
      <c r="K31" s="25">
        <v>49005788</v>
      </c>
    </row>
    <row r="32" spans="1:11" ht="13.5">
      <c r="A32" s="33" t="s">
        <v>36</v>
      </c>
      <c r="B32" s="7">
        <f>SUM(B28:B31)</f>
        <v>-75543731</v>
      </c>
      <c r="C32" s="7">
        <f aca="true" t="shared" si="5" ref="C32:K32">SUM(C28:C31)</f>
        <v>10317889048</v>
      </c>
      <c r="D32" s="69">
        <f t="shared" si="5"/>
        <v>10424589392</v>
      </c>
      <c r="E32" s="70">
        <f t="shared" si="5"/>
        <v>5525049504</v>
      </c>
      <c r="F32" s="7">
        <f t="shared" si="5"/>
        <v>397949241</v>
      </c>
      <c r="G32" s="71">
        <f t="shared" si="5"/>
        <v>397949241</v>
      </c>
      <c r="H32" s="72">
        <f t="shared" si="5"/>
        <v>0</v>
      </c>
      <c r="I32" s="70">
        <f t="shared" si="5"/>
        <v>354154595</v>
      </c>
      <c r="J32" s="7">
        <f t="shared" si="5"/>
        <v>381304742</v>
      </c>
      <c r="K32" s="71">
        <f t="shared" si="5"/>
        <v>398548421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-74482960</v>
      </c>
      <c r="C35" s="6">
        <v>693090960</v>
      </c>
      <c r="D35" s="23">
        <v>873641040</v>
      </c>
      <c r="E35" s="24">
        <v>262630081</v>
      </c>
      <c r="F35" s="6">
        <v>1483634530</v>
      </c>
      <c r="G35" s="25">
        <v>1483634530</v>
      </c>
      <c r="H35" s="26">
        <v>-561890263</v>
      </c>
      <c r="I35" s="24">
        <v>89228212</v>
      </c>
      <c r="J35" s="6">
        <v>92975795</v>
      </c>
      <c r="K35" s="25">
        <v>97066733</v>
      </c>
    </row>
    <row r="36" spans="1:11" ht="13.5">
      <c r="A36" s="22" t="s">
        <v>39</v>
      </c>
      <c r="B36" s="6">
        <v>-166049981</v>
      </c>
      <c r="C36" s="6">
        <v>5111820297</v>
      </c>
      <c r="D36" s="23">
        <v>5061445875</v>
      </c>
      <c r="E36" s="24">
        <v>5525049504</v>
      </c>
      <c r="F36" s="6">
        <v>397949241</v>
      </c>
      <c r="G36" s="25">
        <v>397949241</v>
      </c>
      <c r="H36" s="26">
        <v>319039003</v>
      </c>
      <c r="I36" s="24">
        <v>368824080</v>
      </c>
      <c r="J36" s="6">
        <v>396015950</v>
      </c>
      <c r="K36" s="25">
        <v>413304719</v>
      </c>
    </row>
    <row r="37" spans="1:11" ht="13.5">
      <c r="A37" s="22" t="s">
        <v>40</v>
      </c>
      <c r="B37" s="6">
        <v>-66511956</v>
      </c>
      <c r="C37" s="6">
        <v>499253770</v>
      </c>
      <c r="D37" s="23">
        <v>592756184</v>
      </c>
      <c r="E37" s="24">
        <v>129749244</v>
      </c>
      <c r="F37" s="6">
        <v>1350701364</v>
      </c>
      <c r="G37" s="25">
        <v>1350701364</v>
      </c>
      <c r="H37" s="26">
        <v>-112752040</v>
      </c>
      <c r="I37" s="24">
        <v>186830731</v>
      </c>
      <c r="J37" s="6">
        <v>194677620</v>
      </c>
      <c r="K37" s="25">
        <v>203227390</v>
      </c>
    </row>
    <row r="38" spans="1:11" ht="13.5">
      <c r="A38" s="22" t="s">
        <v>41</v>
      </c>
      <c r="B38" s="6">
        <v>7031000</v>
      </c>
      <c r="C38" s="6">
        <v>52597299</v>
      </c>
      <c r="D38" s="23">
        <v>66674194</v>
      </c>
      <c r="E38" s="24">
        <v>47075356</v>
      </c>
      <c r="F38" s="6">
        <v>47075356</v>
      </c>
      <c r="G38" s="25">
        <v>47075356</v>
      </c>
      <c r="H38" s="26">
        <v>0</v>
      </c>
      <c r="I38" s="24">
        <v>48911295</v>
      </c>
      <c r="J38" s="6">
        <v>50965569</v>
      </c>
      <c r="K38" s="25">
        <v>53208054</v>
      </c>
    </row>
    <row r="39" spans="1:11" ht="13.5">
      <c r="A39" s="22" t="s">
        <v>42</v>
      </c>
      <c r="B39" s="6">
        <v>11978611</v>
      </c>
      <c r="C39" s="6">
        <v>4889702372</v>
      </c>
      <c r="D39" s="23">
        <v>5253058806</v>
      </c>
      <c r="E39" s="24">
        <v>5348727038</v>
      </c>
      <c r="F39" s="6">
        <v>323816150</v>
      </c>
      <c r="G39" s="25">
        <v>323816150</v>
      </c>
      <c r="H39" s="26">
        <v>44</v>
      </c>
      <c r="I39" s="24">
        <v>129855093</v>
      </c>
      <c r="J39" s="6">
        <v>94990487</v>
      </c>
      <c r="K39" s="25">
        <v>115342161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1220952120</v>
      </c>
      <c r="G42" s="25">
        <v>1220952120</v>
      </c>
      <c r="H42" s="26">
        <v>0</v>
      </c>
      <c r="I42" s="24">
        <v>2134044273</v>
      </c>
      <c r="J42" s="6">
        <v>2254165985</v>
      </c>
      <c r="K42" s="25">
        <v>2334691040</v>
      </c>
    </row>
    <row r="43" spans="1:11" ht="13.5">
      <c r="A43" s="22" t="s">
        <v>45</v>
      </c>
      <c r="B43" s="6">
        <v>-1537</v>
      </c>
      <c r="C43" s="6">
        <v>-273933</v>
      </c>
      <c r="D43" s="23">
        <v>-20523</v>
      </c>
      <c r="E43" s="24">
        <v>295993</v>
      </c>
      <c r="F43" s="6">
        <v>295993</v>
      </c>
      <c r="G43" s="25">
        <v>295993</v>
      </c>
      <c r="H43" s="26">
        <v>0</v>
      </c>
      <c r="I43" s="24">
        <v>-368074057</v>
      </c>
      <c r="J43" s="6">
        <v>-395521120</v>
      </c>
      <c r="K43" s="25">
        <v>-413390850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-1537</v>
      </c>
      <c r="C45" s="7">
        <v>283500529</v>
      </c>
      <c r="D45" s="69">
        <v>353025717</v>
      </c>
      <c r="E45" s="70">
        <v>295993</v>
      </c>
      <c r="F45" s="7">
        <v>1221248113</v>
      </c>
      <c r="G45" s="71">
        <v>1221248113</v>
      </c>
      <c r="H45" s="72">
        <v>-279452325</v>
      </c>
      <c r="I45" s="70">
        <v>1765970216</v>
      </c>
      <c r="J45" s="7">
        <v>1858644865</v>
      </c>
      <c r="K45" s="71">
        <v>1921300190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-148926320</v>
      </c>
      <c r="C48" s="6">
        <v>300726578</v>
      </c>
      <c r="D48" s="23">
        <v>456335006</v>
      </c>
      <c r="E48" s="24">
        <v>230230081</v>
      </c>
      <c r="F48" s="6">
        <v>1451234530</v>
      </c>
      <c r="G48" s="25">
        <v>1451234530</v>
      </c>
      <c r="H48" s="26">
        <v>-662614650</v>
      </c>
      <c r="I48" s="24">
        <v>239559417</v>
      </c>
      <c r="J48" s="6">
        <v>249629203</v>
      </c>
      <c r="K48" s="25">
        <v>260621119</v>
      </c>
    </row>
    <row r="49" spans="1:11" ht="13.5">
      <c r="A49" s="22" t="s">
        <v>50</v>
      </c>
      <c r="B49" s="6">
        <f>+B75</f>
        <v>-111817274</v>
      </c>
      <c r="C49" s="6">
        <f aca="true" t="shared" si="6" ref="C49:K49">+C75</f>
        <v>751319229</v>
      </c>
      <c r="D49" s="23">
        <f t="shared" si="6"/>
        <v>934326016</v>
      </c>
      <c r="E49" s="24">
        <f t="shared" si="6"/>
        <v>129749244</v>
      </c>
      <c r="F49" s="6">
        <f t="shared" si="6"/>
        <v>2571653484</v>
      </c>
      <c r="G49" s="25">
        <f t="shared" si="6"/>
        <v>2571653484</v>
      </c>
      <c r="H49" s="26">
        <f t="shared" si="6"/>
        <v>-62415125</v>
      </c>
      <c r="I49" s="24">
        <f t="shared" si="6"/>
        <v>186830731</v>
      </c>
      <c r="J49" s="6">
        <f t="shared" si="6"/>
        <v>194677620</v>
      </c>
      <c r="K49" s="25">
        <f t="shared" si="6"/>
        <v>203227390</v>
      </c>
    </row>
    <row r="50" spans="1:11" ht="13.5">
      <c r="A50" s="33" t="s">
        <v>51</v>
      </c>
      <c r="B50" s="7">
        <f>+B48-B49</f>
        <v>-37109046</v>
      </c>
      <c r="C50" s="7">
        <f aca="true" t="shared" si="7" ref="C50:K50">+C48-C49</f>
        <v>-450592651</v>
      </c>
      <c r="D50" s="69">
        <f t="shared" si="7"/>
        <v>-477991010</v>
      </c>
      <c r="E50" s="70">
        <f t="shared" si="7"/>
        <v>100480837</v>
      </c>
      <c r="F50" s="7">
        <f t="shared" si="7"/>
        <v>-1120418954</v>
      </c>
      <c r="G50" s="71">
        <f t="shared" si="7"/>
        <v>-1120418954</v>
      </c>
      <c r="H50" s="72">
        <f t="shared" si="7"/>
        <v>-600199525</v>
      </c>
      <c r="I50" s="70">
        <f t="shared" si="7"/>
        <v>52728686</v>
      </c>
      <c r="J50" s="7">
        <f t="shared" si="7"/>
        <v>54951583</v>
      </c>
      <c r="K50" s="71">
        <f t="shared" si="7"/>
        <v>57393729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-166051518</v>
      </c>
      <c r="C53" s="6">
        <v>5057273396</v>
      </c>
      <c r="D53" s="23">
        <v>5002712465</v>
      </c>
      <c r="E53" s="24">
        <v>5525049504</v>
      </c>
      <c r="F53" s="6">
        <v>391949241</v>
      </c>
      <c r="G53" s="25">
        <v>391949241</v>
      </c>
      <c r="H53" s="26">
        <v>317908534</v>
      </c>
      <c r="I53" s="24">
        <v>362294087</v>
      </c>
      <c r="J53" s="6">
        <v>389203406</v>
      </c>
      <c r="K53" s="25">
        <v>406184193</v>
      </c>
    </row>
    <row r="54" spans="1:11" ht="13.5">
      <c r="A54" s="22" t="s">
        <v>54</v>
      </c>
      <c r="B54" s="6">
        <v>0</v>
      </c>
      <c r="C54" s="6">
        <v>196668134</v>
      </c>
      <c r="D54" s="23">
        <v>221433931</v>
      </c>
      <c r="E54" s="24">
        <v>214270463</v>
      </c>
      <c r="F54" s="6">
        <v>214270463</v>
      </c>
      <c r="G54" s="25">
        <v>214270463</v>
      </c>
      <c r="H54" s="26">
        <v>0</v>
      </c>
      <c r="I54" s="24">
        <v>222627011</v>
      </c>
      <c r="J54" s="6">
        <v>231977346</v>
      </c>
      <c r="K54" s="25">
        <v>242184349</v>
      </c>
    </row>
    <row r="55" spans="1:11" ht="13.5">
      <c r="A55" s="22" t="s">
        <v>55</v>
      </c>
      <c r="B55" s="6">
        <v>-462058</v>
      </c>
      <c r="C55" s="6">
        <v>196725083</v>
      </c>
      <c r="D55" s="23">
        <v>197209840</v>
      </c>
      <c r="E55" s="24">
        <v>40000000</v>
      </c>
      <c r="F55" s="6">
        <v>13619184</v>
      </c>
      <c r="G55" s="25">
        <v>13619184</v>
      </c>
      <c r="H55" s="26">
        <v>1036744</v>
      </c>
      <c r="I55" s="24">
        <v>21300000</v>
      </c>
      <c r="J55" s="6">
        <v>15312600</v>
      </c>
      <c r="K55" s="25">
        <v>24326354</v>
      </c>
    </row>
    <row r="56" spans="1:11" ht="13.5">
      <c r="A56" s="22" t="s">
        <v>56</v>
      </c>
      <c r="B56" s="6">
        <v>8072878</v>
      </c>
      <c r="C56" s="6">
        <v>52375487</v>
      </c>
      <c r="D56" s="23">
        <v>54981726</v>
      </c>
      <c r="E56" s="24">
        <v>134300000</v>
      </c>
      <c r="F56" s="6">
        <v>218650000</v>
      </c>
      <c r="G56" s="25">
        <v>218650000</v>
      </c>
      <c r="H56" s="26">
        <v>161465411</v>
      </c>
      <c r="I56" s="24">
        <v>190459750</v>
      </c>
      <c r="J56" s="6">
        <v>198459060</v>
      </c>
      <c r="K56" s="25">
        <v>207191258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181629</v>
      </c>
      <c r="C62" s="98">
        <v>121086</v>
      </c>
      <c r="D62" s="99">
        <v>0</v>
      </c>
      <c r="E62" s="97">
        <v>121086</v>
      </c>
      <c r="F62" s="98">
        <v>121086</v>
      </c>
      <c r="G62" s="99">
        <v>121086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0.6727011175637945</v>
      </c>
      <c r="J70" s="5">
        <f t="shared" si="8"/>
        <v>0.6727015687705217</v>
      </c>
      <c r="K70" s="5">
        <f t="shared" si="8"/>
        <v>0.6727022429894172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467162</v>
      </c>
      <c r="J71" s="2">
        <f t="shared" si="9"/>
        <v>486783</v>
      </c>
      <c r="K71" s="2">
        <f t="shared" si="9"/>
        <v>508203</v>
      </c>
    </row>
    <row r="72" spans="1:11" ht="12.75" hidden="1">
      <c r="A72" s="1" t="s">
        <v>104</v>
      </c>
      <c r="B72" s="2">
        <f>+B77</f>
        <v>1014839</v>
      </c>
      <c r="C72" s="2">
        <f aca="true" t="shared" si="10" ref="C72:K72">+C77</f>
        <v>3227021</v>
      </c>
      <c r="D72" s="2">
        <f t="shared" si="10"/>
        <v>6532375</v>
      </c>
      <c r="E72" s="2">
        <f t="shared" si="10"/>
        <v>756899</v>
      </c>
      <c r="F72" s="2">
        <f t="shared" si="10"/>
        <v>668390</v>
      </c>
      <c r="G72" s="2">
        <f t="shared" si="10"/>
        <v>668390</v>
      </c>
      <c r="H72" s="2">
        <f t="shared" si="10"/>
        <v>807371</v>
      </c>
      <c r="I72" s="2">
        <f t="shared" si="10"/>
        <v>694457</v>
      </c>
      <c r="J72" s="2">
        <f t="shared" si="10"/>
        <v>723624</v>
      </c>
      <c r="K72" s="2">
        <f t="shared" si="10"/>
        <v>755465</v>
      </c>
    </row>
    <row r="73" spans="1:11" ht="12.75" hidden="1">
      <c r="A73" s="1" t="s">
        <v>105</v>
      </c>
      <c r="B73" s="2">
        <f>+B74</f>
        <v>222886780.33333328</v>
      </c>
      <c r="C73" s="2">
        <f aca="true" t="shared" si="11" ref="C73:K73">+(C78+C80+C81+C82)-(B78+B80+B81+B82)</f>
        <v>170637946</v>
      </c>
      <c r="D73" s="2">
        <f t="shared" si="11"/>
        <v>79749432</v>
      </c>
      <c r="E73" s="2">
        <f t="shared" si="11"/>
        <v>-324632088</v>
      </c>
      <c r="F73" s="2">
        <f>+(F78+F80+F81+F82)-(D78+D80+D81+D82)</f>
        <v>-324632088</v>
      </c>
      <c r="G73" s="2">
        <f>+(G78+G80+G81+G82)-(D78+D80+D81+D82)</f>
        <v>-324632088</v>
      </c>
      <c r="H73" s="2">
        <f>+(H78+H80+H81+H82)-(D78+D80+D81+D82)</f>
        <v>-239009504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106</v>
      </c>
      <c r="B74" s="2">
        <f>+TREND(C74:E74)</f>
        <v>222886780.33333328</v>
      </c>
      <c r="C74" s="2">
        <f>+C73</f>
        <v>170637946</v>
      </c>
      <c r="D74" s="2">
        <f aca="true" t="shared" si="12" ref="D74:K74">+D73</f>
        <v>79749432</v>
      </c>
      <c r="E74" s="2">
        <f t="shared" si="12"/>
        <v>-324632088</v>
      </c>
      <c r="F74" s="2">
        <f t="shared" si="12"/>
        <v>-324632088</v>
      </c>
      <c r="G74" s="2">
        <f t="shared" si="12"/>
        <v>-324632088</v>
      </c>
      <c r="H74" s="2">
        <f t="shared" si="12"/>
        <v>-239009504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107</v>
      </c>
      <c r="B75" s="2">
        <f>+B84-(((B80+B81+B78)*B70)-B79)</f>
        <v>-111817274</v>
      </c>
      <c r="C75" s="2">
        <f aca="true" t="shared" si="13" ref="C75:K75">+C84-(((C80+C81+C78)*C70)-C79)</f>
        <v>751319229</v>
      </c>
      <c r="D75" s="2">
        <f t="shared" si="13"/>
        <v>934326016</v>
      </c>
      <c r="E75" s="2">
        <f t="shared" si="13"/>
        <v>129749244</v>
      </c>
      <c r="F75" s="2">
        <f t="shared" si="13"/>
        <v>2571653484</v>
      </c>
      <c r="G75" s="2">
        <f t="shared" si="13"/>
        <v>2571653484</v>
      </c>
      <c r="H75" s="2">
        <f t="shared" si="13"/>
        <v>-62415125</v>
      </c>
      <c r="I75" s="2">
        <f t="shared" si="13"/>
        <v>186830731</v>
      </c>
      <c r="J75" s="2">
        <f t="shared" si="13"/>
        <v>194677620</v>
      </c>
      <c r="K75" s="2">
        <f t="shared" si="13"/>
        <v>203227390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1014839</v>
      </c>
      <c r="C77" s="3">
        <v>3227021</v>
      </c>
      <c r="D77" s="3">
        <v>6532375</v>
      </c>
      <c r="E77" s="3">
        <v>756899</v>
      </c>
      <c r="F77" s="3">
        <v>668390</v>
      </c>
      <c r="G77" s="3">
        <v>668390</v>
      </c>
      <c r="H77" s="3">
        <v>807371</v>
      </c>
      <c r="I77" s="3">
        <v>694457</v>
      </c>
      <c r="J77" s="3">
        <v>723624</v>
      </c>
      <c r="K77" s="3">
        <v>755465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-70329576</v>
      </c>
      <c r="C79" s="3">
        <v>457972567</v>
      </c>
      <c r="D79" s="3">
        <v>542687594</v>
      </c>
      <c r="E79" s="3">
        <v>129749244</v>
      </c>
      <c r="F79" s="3">
        <v>1350701364</v>
      </c>
      <c r="G79" s="3">
        <v>1350701364</v>
      </c>
      <c r="H79" s="3">
        <v>-112752040</v>
      </c>
      <c r="I79" s="3">
        <v>134809465</v>
      </c>
      <c r="J79" s="3">
        <v>140471462</v>
      </c>
      <c r="K79" s="3">
        <v>146652206</v>
      </c>
    </row>
    <row r="80" spans="1:11" ht="12.75" hidden="1">
      <c r="A80" s="1" t="s">
        <v>68</v>
      </c>
      <c r="B80" s="3">
        <v>58123706</v>
      </c>
      <c r="C80" s="3">
        <v>1056388</v>
      </c>
      <c r="D80" s="3">
        <v>1720738</v>
      </c>
      <c r="E80" s="3">
        <v>0</v>
      </c>
      <c r="F80" s="3">
        <v>0</v>
      </c>
      <c r="G80" s="3">
        <v>0</v>
      </c>
      <c r="H80" s="3">
        <v>-463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16121004</v>
      </c>
      <c r="C81" s="3">
        <v>243826268</v>
      </c>
      <c r="D81" s="3">
        <v>322911350</v>
      </c>
      <c r="E81" s="3">
        <v>0</v>
      </c>
      <c r="F81" s="3">
        <v>0</v>
      </c>
      <c r="G81" s="3">
        <v>0</v>
      </c>
      <c r="H81" s="3">
        <v>85623047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467162</v>
      </c>
      <c r="J83" s="3">
        <v>486783</v>
      </c>
      <c r="K83" s="3">
        <v>508203</v>
      </c>
    </row>
    <row r="84" spans="1:11" ht="12.75" hidden="1">
      <c r="A84" s="1" t="s">
        <v>72</v>
      </c>
      <c r="B84" s="3">
        <v>-41487698</v>
      </c>
      <c r="C84" s="3">
        <v>293346662</v>
      </c>
      <c r="D84" s="3">
        <v>391638422</v>
      </c>
      <c r="E84" s="3">
        <v>0</v>
      </c>
      <c r="F84" s="3">
        <v>1220952120</v>
      </c>
      <c r="G84" s="3">
        <v>1220952120</v>
      </c>
      <c r="H84" s="3">
        <v>50336915</v>
      </c>
      <c r="I84" s="3">
        <v>52021266</v>
      </c>
      <c r="J84" s="3">
        <v>54206158</v>
      </c>
      <c r="K84" s="3">
        <v>56575184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46057550</v>
      </c>
      <c r="C5" s="6">
        <v>46880053</v>
      </c>
      <c r="D5" s="23">
        <v>42785471</v>
      </c>
      <c r="E5" s="24">
        <v>55458014</v>
      </c>
      <c r="F5" s="6">
        <v>55458014</v>
      </c>
      <c r="G5" s="25">
        <v>55458014</v>
      </c>
      <c r="H5" s="26">
        <v>58014613</v>
      </c>
      <c r="I5" s="24">
        <v>68933315</v>
      </c>
      <c r="J5" s="6">
        <v>71828514</v>
      </c>
      <c r="K5" s="25">
        <v>74988969</v>
      </c>
    </row>
    <row r="6" spans="1:11" ht="13.5">
      <c r="A6" s="22" t="s">
        <v>18</v>
      </c>
      <c r="B6" s="6">
        <v>145614214</v>
      </c>
      <c r="C6" s="6">
        <v>188227223</v>
      </c>
      <c r="D6" s="23">
        <v>208077659</v>
      </c>
      <c r="E6" s="24">
        <v>223378287</v>
      </c>
      <c r="F6" s="6">
        <v>223378287</v>
      </c>
      <c r="G6" s="25">
        <v>223378287</v>
      </c>
      <c r="H6" s="26">
        <v>229406347</v>
      </c>
      <c r="I6" s="24">
        <v>242704329</v>
      </c>
      <c r="J6" s="6">
        <v>260522436</v>
      </c>
      <c r="K6" s="25">
        <v>279310254</v>
      </c>
    </row>
    <row r="7" spans="1:11" ht="13.5">
      <c r="A7" s="22" t="s">
        <v>19</v>
      </c>
      <c r="B7" s="6">
        <v>693705</v>
      </c>
      <c r="C7" s="6">
        <v>371955</v>
      </c>
      <c r="D7" s="23">
        <v>539466</v>
      </c>
      <c r="E7" s="24">
        <v>347337</v>
      </c>
      <c r="F7" s="6">
        <v>347337</v>
      </c>
      <c r="G7" s="25">
        <v>347337</v>
      </c>
      <c r="H7" s="26">
        <v>452609</v>
      </c>
      <c r="I7" s="24">
        <v>432635</v>
      </c>
      <c r="J7" s="6">
        <v>450806</v>
      </c>
      <c r="K7" s="25">
        <v>470641</v>
      </c>
    </row>
    <row r="8" spans="1:11" ht="13.5">
      <c r="A8" s="22" t="s">
        <v>20</v>
      </c>
      <c r="B8" s="6">
        <v>41939356</v>
      </c>
      <c r="C8" s="6">
        <v>46783500</v>
      </c>
      <c r="D8" s="23">
        <v>38449227</v>
      </c>
      <c r="E8" s="24">
        <v>62084000</v>
      </c>
      <c r="F8" s="6">
        <v>71468000</v>
      </c>
      <c r="G8" s="25">
        <v>71468000</v>
      </c>
      <c r="H8" s="26">
        <v>35660443</v>
      </c>
      <c r="I8" s="24">
        <v>64189000</v>
      </c>
      <c r="J8" s="6">
        <v>66299000</v>
      </c>
      <c r="K8" s="25">
        <v>65738000</v>
      </c>
    </row>
    <row r="9" spans="1:11" ht="13.5">
      <c r="A9" s="22" t="s">
        <v>21</v>
      </c>
      <c r="B9" s="6">
        <v>27859365</v>
      </c>
      <c r="C9" s="6">
        <v>33159424</v>
      </c>
      <c r="D9" s="23">
        <v>32712901</v>
      </c>
      <c r="E9" s="24">
        <v>35732684</v>
      </c>
      <c r="F9" s="6">
        <v>35732684</v>
      </c>
      <c r="G9" s="25">
        <v>35732684</v>
      </c>
      <c r="H9" s="26">
        <v>46085029</v>
      </c>
      <c r="I9" s="24">
        <v>44276381</v>
      </c>
      <c r="J9" s="6">
        <v>46528768</v>
      </c>
      <c r="K9" s="25">
        <v>48985568</v>
      </c>
    </row>
    <row r="10" spans="1:11" ht="25.5">
      <c r="A10" s="27" t="s">
        <v>96</v>
      </c>
      <c r="B10" s="28">
        <f>SUM(B5:B9)</f>
        <v>262164190</v>
      </c>
      <c r="C10" s="29">
        <f aca="true" t="shared" si="0" ref="C10:K10">SUM(C5:C9)</f>
        <v>315422155</v>
      </c>
      <c r="D10" s="30">
        <f t="shared" si="0"/>
        <v>322564724</v>
      </c>
      <c r="E10" s="28">
        <f t="shared" si="0"/>
        <v>377000322</v>
      </c>
      <c r="F10" s="29">
        <f t="shared" si="0"/>
        <v>386384322</v>
      </c>
      <c r="G10" s="31">
        <f t="shared" si="0"/>
        <v>386384322</v>
      </c>
      <c r="H10" s="32">
        <f t="shared" si="0"/>
        <v>369619041</v>
      </c>
      <c r="I10" s="28">
        <f t="shared" si="0"/>
        <v>420535660</v>
      </c>
      <c r="J10" s="29">
        <f t="shared" si="0"/>
        <v>445629524</v>
      </c>
      <c r="K10" s="31">
        <f t="shared" si="0"/>
        <v>469493432</v>
      </c>
    </row>
    <row r="11" spans="1:11" ht="13.5">
      <c r="A11" s="22" t="s">
        <v>22</v>
      </c>
      <c r="B11" s="6">
        <v>143318529</v>
      </c>
      <c r="C11" s="6">
        <v>143384502</v>
      </c>
      <c r="D11" s="23">
        <v>177006893</v>
      </c>
      <c r="E11" s="24">
        <v>199873802</v>
      </c>
      <c r="F11" s="6">
        <v>199873802</v>
      </c>
      <c r="G11" s="25">
        <v>199873802</v>
      </c>
      <c r="H11" s="26">
        <v>110619134</v>
      </c>
      <c r="I11" s="24">
        <v>205008960</v>
      </c>
      <c r="J11" s="6">
        <v>213987691</v>
      </c>
      <c r="K11" s="25">
        <v>223403144</v>
      </c>
    </row>
    <row r="12" spans="1:11" ht="13.5">
      <c r="A12" s="22" t="s">
        <v>23</v>
      </c>
      <c r="B12" s="6">
        <v>7670203</v>
      </c>
      <c r="C12" s="6">
        <v>8212284</v>
      </c>
      <c r="D12" s="23">
        <v>9455583</v>
      </c>
      <c r="E12" s="24">
        <v>8100879</v>
      </c>
      <c r="F12" s="6">
        <v>8100879</v>
      </c>
      <c r="G12" s="25">
        <v>8100879</v>
      </c>
      <c r="H12" s="26">
        <v>5276139</v>
      </c>
      <c r="I12" s="24">
        <v>13291227</v>
      </c>
      <c r="J12" s="6">
        <v>10026582</v>
      </c>
      <c r="K12" s="25">
        <v>10467746</v>
      </c>
    </row>
    <row r="13" spans="1:11" ht="13.5">
      <c r="A13" s="22" t="s">
        <v>97</v>
      </c>
      <c r="B13" s="6">
        <v>43477450</v>
      </c>
      <c r="C13" s="6">
        <v>0</v>
      </c>
      <c r="D13" s="23">
        <v>0</v>
      </c>
      <c r="E13" s="24">
        <v>37850295</v>
      </c>
      <c r="F13" s="6">
        <v>37850295</v>
      </c>
      <c r="G13" s="25">
        <v>37850295</v>
      </c>
      <c r="H13" s="26">
        <v>0</v>
      </c>
      <c r="I13" s="24">
        <v>39326456</v>
      </c>
      <c r="J13" s="6">
        <v>40978171</v>
      </c>
      <c r="K13" s="25">
        <v>42781206</v>
      </c>
    </row>
    <row r="14" spans="1:11" ht="13.5">
      <c r="A14" s="22" t="s">
        <v>24</v>
      </c>
      <c r="B14" s="6">
        <v>7900960</v>
      </c>
      <c r="C14" s="6">
        <v>6918125</v>
      </c>
      <c r="D14" s="23">
        <v>30607740</v>
      </c>
      <c r="E14" s="24">
        <v>14483692</v>
      </c>
      <c r="F14" s="6">
        <v>34076112</v>
      </c>
      <c r="G14" s="25">
        <v>34076112</v>
      </c>
      <c r="H14" s="26">
        <v>18263531</v>
      </c>
      <c r="I14" s="24">
        <v>41000000</v>
      </c>
      <c r="J14" s="6">
        <v>42722000</v>
      </c>
      <c r="K14" s="25">
        <v>44601768</v>
      </c>
    </row>
    <row r="15" spans="1:11" ht="13.5">
      <c r="A15" s="22" t="s">
        <v>98</v>
      </c>
      <c r="B15" s="6">
        <v>95645049</v>
      </c>
      <c r="C15" s="6">
        <v>133024158</v>
      </c>
      <c r="D15" s="23">
        <v>99764020</v>
      </c>
      <c r="E15" s="24">
        <v>130216458</v>
      </c>
      <c r="F15" s="6">
        <v>128817395</v>
      </c>
      <c r="G15" s="25">
        <v>128817395</v>
      </c>
      <c r="H15" s="26">
        <v>89161682</v>
      </c>
      <c r="I15" s="24">
        <v>143803000</v>
      </c>
      <c r="J15" s="6">
        <v>149843566</v>
      </c>
      <c r="K15" s="25">
        <v>156438561</v>
      </c>
    </row>
    <row r="16" spans="1:11" ht="13.5">
      <c r="A16" s="22" t="s">
        <v>20</v>
      </c>
      <c r="B16" s="6">
        <v>20214</v>
      </c>
      <c r="C16" s="6">
        <v>0</v>
      </c>
      <c r="D16" s="23">
        <v>0</v>
      </c>
      <c r="E16" s="24">
        <v>80000</v>
      </c>
      <c r="F16" s="6">
        <v>80000</v>
      </c>
      <c r="G16" s="25">
        <v>80000</v>
      </c>
      <c r="H16" s="26">
        <v>4536</v>
      </c>
      <c r="I16" s="24">
        <v>80000</v>
      </c>
      <c r="J16" s="6">
        <v>83360</v>
      </c>
      <c r="K16" s="25">
        <v>87028</v>
      </c>
    </row>
    <row r="17" spans="1:11" ht="13.5">
      <c r="A17" s="22" t="s">
        <v>25</v>
      </c>
      <c r="B17" s="6">
        <v>46458747</v>
      </c>
      <c r="C17" s="6">
        <v>45618913</v>
      </c>
      <c r="D17" s="23">
        <v>41521894</v>
      </c>
      <c r="E17" s="24">
        <v>75354212</v>
      </c>
      <c r="F17" s="6">
        <v>76802220</v>
      </c>
      <c r="G17" s="25">
        <v>76802220</v>
      </c>
      <c r="H17" s="26">
        <v>42139429</v>
      </c>
      <c r="I17" s="24">
        <v>70705675</v>
      </c>
      <c r="J17" s="6">
        <v>74970439</v>
      </c>
      <c r="K17" s="25">
        <v>76509319</v>
      </c>
    </row>
    <row r="18" spans="1:11" ht="13.5">
      <c r="A18" s="33" t="s">
        <v>26</v>
      </c>
      <c r="B18" s="34">
        <f>SUM(B11:B17)</f>
        <v>344491152</v>
      </c>
      <c r="C18" s="35">
        <f aca="true" t="shared" si="1" ref="C18:K18">SUM(C11:C17)</f>
        <v>337157982</v>
      </c>
      <c r="D18" s="36">
        <f t="shared" si="1"/>
        <v>358356130</v>
      </c>
      <c r="E18" s="34">
        <f t="shared" si="1"/>
        <v>465959338</v>
      </c>
      <c r="F18" s="35">
        <f t="shared" si="1"/>
        <v>485600703</v>
      </c>
      <c r="G18" s="37">
        <f t="shared" si="1"/>
        <v>485600703</v>
      </c>
      <c r="H18" s="38">
        <f t="shared" si="1"/>
        <v>265464451</v>
      </c>
      <c r="I18" s="34">
        <f t="shared" si="1"/>
        <v>513215318</v>
      </c>
      <c r="J18" s="35">
        <f t="shared" si="1"/>
        <v>532611809</v>
      </c>
      <c r="K18" s="37">
        <f t="shared" si="1"/>
        <v>554288772</v>
      </c>
    </row>
    <row r="19" spans="1:11" ht="13.5">
      <c r="A19" s="33" t="s">
        <v>27</v>
      </c>
      <c r="B19" s="39">
        <f>+B10-B18</f>
        <v>-82326962</v>
      </c>
      <c r="C19" s="40">
        <f aca="true" t="shared" si="2" ref="C19:K19">+C10-C18</f>
        <v>-21735827</v>
      </c>
      <c r="D19" s="41">
        <f t="shared" si="2"/>
        <v>-35791406</v>
      </c>
      <c r="E19" s="39">
        <f t="shared" si="2"/>
        <v>-88959016</v>
      </c>
      <c r="F19" s="40">
        <f t="shared" si="2"/>
        <v>-99216381</v>
      </c>
      <c r="G19" s="42">
        <f t="shared" si="2"/>
        <v>-99216381</v>
      </c>
      <c r="H19" s="43">
        <f t="shared" si="2"/>
        <v>104154590</v>
      </c>
      <c r="I19" s="39">
        <f t="shared" si="2"/>
        <v>-92679658</v>
      </c>
      <c r="J19" s="40">
        <f t="shared" si="2"/>
        <v>-86982285</v>
      </c>
      <c r="K19" s="42">
        <f t="shared" si="2"/>
        <v>-84795340</v>
      </c>
    </row>
    <row r="20" spans="1:11" ht="25.5">
      <c r="A20" s="44" t="s">
        <v>28</v>
      </c>
      <c r="B20" s="45">
        <v>58991868</v>
      </c>
      <c r="C20" s="46">
        <v>7672839</v>
      </c>
      <c r="D20" s="47">
        <v>26136135</v>
      </c>
      <c r="E20" s="45">
        <v>24407000</v>
      </c>
      <c r="F20" s="46">
        <v>24407000</v>
      </c>
      <c r="G20" s="48">
        <v>24407000</v>
      </c>
      <c r="H20" s="49">
        <v>8942335</v>
      </c>
      <c r="I20" s="45">
        <v>22622000</v>
      </c>
      <c r="J20" s="46">
        <v>33823000</v>
      </c>
      <c r="K20" s="48">
        <v>35986000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-23335094</v>
      </c>
      <c r="C22" s="58">
        <f aca="true" t="shared" si="3" ref="C22:K22">SUM(C19:C21)</f>
        <v>-14062988</v>
      </c>
      <c r="D22" s="59">
        <f t="shared" si="3"/>
        <v>-9655271</v>
      </c>
      <c r="E22" s="57">
        <f t="shared" si="3"/>
        <v>-64552016</v>
      </c>
      <c r="F22" s="58">
        <f t="shared" si="3"/>
        <v>-74809381</v>
      </c>
      <c r="G22" s="60">
        <f t="shared" si="3"/>
        <v>-74809381</v>
      </c>
      <c r="H22" s="61">
        <f t="shared" si="3"/>
        <v>113096925</v>
      </c>
      <c r="I22" s="57">
        <f t="shared" si="3"/>
        <v>-70057658</v>
      </c>
      <c r="J22" s="58">
        <f t="shared" si="3"/>
        <v>-53159285</v>
      </c>
      <c r="K22" s="60">
        <f t="shared" si="3"/>
        <v>-48809340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-23335094</v>
      </c>
      <c r="C24" s="40">
        <f aca="true" t="shared" si="4" ref="C24:K24">SUM(C22:C23)</f>
        <v>-14062988</v>
      </c>
      <c r="D24" s="41">
        <f t="shared" si="4"/>
        <v>-9655271</v>
      </c>
      <c r="E24" s="39">
        <f t="shared" si="4"/>
        <v>-64552016</v>
      </c>
      <c r="F24" s="40">
        <f t="shared" si="4"/>
        <v>-74809381</v>
      </c>
      <c r="G24" s="42">
        <f t="shared" si="4"/>
        <v>-74809381</v>
      </c>
      <c r="H24" s="43">
        <f t="shared" si="4"/>
        <v>113096925</v>
      </c>
      <c r="I24" s="39">
        <f t="shared" si="4"/>
        <v>-70057658</v>
      </c>
      <c r="J24" s="40">
        <f t="shared" si="4"/>
        <v>-53159285</v>
      </c>
      <c r="K24" s="42">
        <f t="shared" si="4"/>
        <v>-48809340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34652660</v>
      </c>
      <c r="C27" s="7">
        <v>12990851</v>
      </c>
      <c r="D27" s="69">
        <v>33469721</v>
      </c>
      <c r="E27" s="70">
        <v>24352350</v>
      </c>
      <c r="F27" s="7">
        <v>29991273</v>
      </c>
      <c r="G27" s="71">
        <v>29991273</v>
      </c>
      <c r="H27" s="72">
        <v>14834835</v>
      </c>
      <c r="I27" s="70">
        <v>22436300</v>
      </c>
      <c r="J27" s="7">
        <v>32881850</v>
      </c>
      <c r="K27" s="71">
        <v>35011700</v>
      </c>
    </row>
    <row r="28" spans="1:11" ht="13.5">
      <c r="A28" s="73" t="s">
        <v>33</v>
      </c>
      <c r="B28" s="6">
        <v>33635270</v>
      </c>
      <c r="C28" s="6">
        <v>11860346</v>
      </c>
      <c r="D28" s="23">
        <v>31933681</v>
      </c>
      <c r="E28" s="24">
        <v>23562350</v>
      </c>
      <c r="F28" s="6">
        <v>23596999</v>
      </c>
      <c r="G28" s="25">
        <v>23596999</v>
      </c>
      <c r="H28" s="26">
        <v>0</v>
      </c>
      <c r="I28" s="24">
        <v>21736300</v>
      </c>
      <c r="J28" s="6">
        <v>32881850</v>
      </c>
      <c r="K28" s="25">
        <v>35011700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353358</v>
      </c>
      <c r="D31" s="23">
        <v>1536040</v>
      </c>
      <c r="E31" s="24">
        <v>790000</v>
      </c>
      <c r="F31" s="6">
        <v>6394274</v>
      </c>
      <c r="G31" s="25">
        <v>6394274</v>
      </c>
      <c r="H31" s="26">
        <v>0</v>
      </c>
      <c r="I31" s="24">
        <v>700000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33635270</v>
      </c>
      <c r="C32" s="7">
        <f aca="true" t="shared" si="5" ref="C32:K32">SUM(C28:C31)</f>
        <v>12213704</v>
      </c>
      <c r="D32" s="69">
        <f t="shared" si="5"/>
        <v>33469721</v>
      </c>
      <c r="E32" s="70">
        <f t="shared" si="5"/>
        <v>24352350</v>
      </c>
      <c r="F32" s="7">
        <f t="shared" si="5"/>
        <v>29991273</v>
      </c>
      <c r="G32" s="71">
        <f t="shared" si="5"/>
        <v>29991273</v>
      </c>
      <c r="H32" s="72">
        <f t="shared" si="5"/>
        <v>0</v>
      </c>
      <c r="I32" s="70">
        <f t="shared" si="5"/>
        <v>22436300</v>
      </c>
      <c r="J32" s="7">
        <f t="shared" si="5"/>
        <v>32881850</v>
      </c>
      <c r="K32" s="71">
        <f t="shared" si="5"/>
        <v>35011700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-138818547</v>
      </c>
      <c r="C35" s="6">
        <v>96771683</v>
      </c>
      <c r="D35" s="23">
        <v>294107913</v>
      </c>
      <c r="E35" s="24">
        <v>362470939</v>
      </c>
      <c r="F35" s="6">
        <v>371722663</v>
      </c>
      <c r="G35" s="25">
        <v>371722663</v>
      </c>
      <c r="H35" s="26">
        <v>129506770</v>
      </c>
      <c r="I35" s="24">
        <v>404739555</v>
      </c>
      <c r="J35" s="6">
        <v>429917843</v>
      </c>
      <c r="K35" s="25">
        <v>453082397</v>
      </c>
    </row>
    <row r="36" spans="1:11" ht="13.5">
      <c r="A36" s="22" t="s">
        <v>39</v>
      </c>
      <c r="B36" s="6">
        <v>438262835</v>
      </c>
      <c r="C36" s="6">
        <v>12990816</v>
      </c>
      <c r="D36" s="23">
        <v>1258412841</v>
      </c>
      <c r="E36" s="24">
        <v>-13497945</v>
      </c>
      <c r="F36" s="6">
        <v>-7859022</v>
      </c>
      <c r="G36" s="25">
        <v>-7859022</v>
      </c>
      <c r="H36" s="26">
        <v>14834835</v>
      </c>
      <c r="I36" s="24">
        <v>-16890156</v>
      </c>
      <c r="J36" s="6">
        <v>-8096321</v>
      </c>
      <c r="K36" s="25">
        <v>-7769506</v>
      </c>
    </row>
    <row r="37" spans="1:11" ht="13.5">
      <c r="A37" s="22" t="s">
        <v>40</v>
      </c>
      <c r="B37" s="6">
        <v>-122768267</v>
      </c>
      <c r="C37" s="6">
        <v>124344051</v>
      </c>
      <c r="D37" s="23">
        <v>840478776</v>
      </c>
      <c r="E37" s="24">
        <v>413525010</v>
      </c>
      <c r="F37" s="6">
        <v>438673022</v>
      </c>
      <c r="G37" s="25">
        <v>438673022</v>
      </c>
      <c r="H37" s="26">
        <v>33544651</v>
      </c>
      <c r="I37" s="24">
        <v>457907057</v>
      </c>
      <c r="J37" s="6">
        <v>474980807</v>
      </c>
      <c r="K37" s="25">
        <v>494122231</v>
      </c>
    </row>
    <row r="38" spans="1:11" ht="13.5">
      <c r="A38" s="22" t="s">
        <v>41</v>
      </c>
      <c r="B38" s="6">
        <v>-1540469</v>
      </c>
      <c r="C38" s="6">
        <v>-518561</v>
      </c>
      <c r="D38" s="23">
        <v>82885496</v>
      </c>
      <c r="E38" s="24">
        <v>0</v>
      </c>
      <c r="F38" s="6">
        <v>0</v>
      </c>
      <c r="G38" s="25">
        <v>0</v>
      </c>
      <c r="H38" s="26">
        <v>-2300000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447088130</v>
      </c>
      <c r="C39" s="6">
        <v>0</v>
      </c>
      <c r="D39" s="23">
        <v>638811744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-300</v>
      </c>
      <c r="D42" s="23">
        <v>-130514</v>
      </c>
      <c r="E42" s="24">
        <v>523513171</v>
      </c>
      <c r="F42" s="6">
        <v>552325761</v>
      </c>
      <c r="G42" s="25">
        <v>552325761</v>
      </c>
      <c r="H42" s="26">
        <v>129197312</v>
      </c>
      <c r="I42" s="24">
        <v>417334711</v>
      </c>
      <c r="J42" s="6">
        <v>444473501</v>
      </c>
      <c r="K42" s="25">
        <v>459892582</v>
      </c>
    </row>
    <row r="43" spans="1:11" ht="13.5">
      <c r="A43" s="22" t="s">
        <v>45</v>
      </c>
      <c r="B43" s="6">
        <v>842630</v>
      </c>
      <c r="C43" s="6">
        <v>0</v>
      </c>
      <c r="D43" s="23">
        <v>0</v>
      </c>
      <c r="E43" s="24">
        <v>-23562350</v>
      </c>
      <c r="F43" s="6">
        <v>-23481851</v>
      </c>
      <c r="G43" s="25">
        <v>-23481851</v>
      </c>
      <c r="H43" s="26">
        <v>0</v>
      </c>
      <c r="I43" s="24">
        <v>-22436300</v>
      </c>
      <c r="J43" s="6">
        <v>-32881850</v>
      </c>
      <c r="K43" s="25">
        <v>-35011700</v>
      </c>
    </row>
    <row r="44" spans="1:11" ht="13.5">
      <c r="A44" s="22" t="s">
        <v>46</v>
      </c>
      <c r="B44" s="6">
        <v>-84752</v>
      </c>
      <c r="C44" s="6">
        <v>375313</v>
      </c>
      <c r="D44" s="23">
        <v>8255822</v>
      </c>
      <c r="E44" s="24">
        <v>-8546383</v>
      </c>
      <c r="F44" s="6">
        <v>-8546383</v>
      </c>
      <c r="G44" s="25">
        <v>-8546383</v>
      </c>
      <c r="H44" s="26">
        <v>29851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757878</v>
      </c>
      <c r="C45" s="7">
        <v>375013</v>
      </c>
      <c r="D45" s="69">
        <v>62519247</v>
      </c>
      <c r="E45" s="70">
        <v>491404438</v>
      </c>
      <c r="F45" s="7">
        <v>520297527</v>
      </c>
      <c r="G45" s="71">
        <v>520297527</v>
      </c>
      <c r="H45" s="72">
        <v>129009620</v>
      </c>
      <c r="I45" s="70">
        <v>394898411</v>
      </c>
      <c r="J45" s="7">
        <v>411591651</v>
      </c>
      <c r="K45" s="71">
        <v>424880882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-209906353</v>
      </c>
      <c r="C48" s="6">
        <v>25823256</v>
      </c>
      <c r="D48" s="23">
        <v>55977477</v>
      </c>
      <c r="E48" s="24">
        <v>87914760</v>
      </c>
      <c r="F48" s="6">
        <v>97166484</v>
      </c>
      <c r="G48" s="25">
        <v>97166484</v>
      </c>
      <c r="H48" s="26">
        <v>-15125232</v>
      </c>
      <c r="I48" s="24">
        <v>108129345</v>
      </c>
      <c r="J48" s="6">
        <v>113098210</v>
      </c>
      <c r="K48" s="25">
        <v>114865146</v>
      </c>
    </row>
    <row r="49" spans="1:11" ht="13.5">
      <c r="A49" s="22" t="s">
        <v>50</v>
      </c>
      <c r="B49" s="6">
        <f>+B75</f>
        <v>-138522464</v>
      </c>
      <c r="C49" s="6">
        <f aca="true" t="shared" si="6" ref="C49:K49">+C75</f>
        <v>167533267</v>
      </c>
      <c r="D49" s="23">
        <f t="shared" si="6"/>
        <v>964541961</v>
      </c>
      <c r="E49" s="24">
        <f t="shared" si="6"/>
        <v>390084678.5942971</v>
      </c>
      <c r="F49" s="6">
        <f t="shared" si="6"/>
        <v>415232690.5942971</v>
      </c>
      <c r="G49" s="25">
        <f t="shared" si="6"/>
        <v>415232690.5942971</v>
      </c>
      <c r="H49" s="26">
        <f t="shared" si="6"/>
        <v>3359821.6464412734</v>
      </c>
      <c r="I49" s="24">
        <f t="shared" si="6"/>
        <v>417929000.43636155</v>
      </c>
      <c r="J49" s="6">
        <f t="shared" si="6"/>
        <v>432981196.55130714</v>
      </c>
      <c r="K49" s="25">
        <f t="shared" si="6"/>
        <v>449927091.62288034</v>
      </c>
    </row>
    <row r="50" spans="1:11" ht="13.5">
      <c r="A50" s="33" t="s">
        <v>51</v>
      </c>
      <c r="B50" s="7">
        <f>+B48-B49</f>
        <v>-71383889</v>
      </c>
      <c r="C50" s="7">
        <f aca="true" t="shared" si="7" ref="C50:K50">+C48-C49</f>
        <v>-141710011</v>
      </c>
      <c r="D50" s="69">
        <f t="shared" si="7"/>
        <v>-908564484</v>
      </c>
      <c r="E50" s="70">
        <f t="shared" si="7"/>
        <v>-302169918.5942971</v>
      </c>
      <c r="F50" s="7">
        <f t="shared" si="7"/>
        <v>-318066206.5942971</v>
      </c>
      <c r="G50" s="71">
        <f t="shared" si="7"/>
        <v>-318066206.5942971</v>
      </c>
      <c r="H50" s="72">
        <f t="shared" si="7"/>
        <v>-18485053.646441273</v>
      </c>
      <c r="I50" s="70">
        <f t="shared" si="7"/>
        <v>-309799655.43636155</v>
      </c>
      <c r="J50" s="7">
        <f t="shared" si="7"/>
        <v>-319882986.55130714</v>
      </c>
      <c r="K50" s="71">
        <f t="shared" si="7"/>
        <v>-335061945.62288034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438262835</v>
      </c>
      <c r="C53" s="6">
        <v>12990816</v>
      </c>
      <c r="D53" s="23">
        <v>1158288637</v>
      </c>
      <c r="E53" s="24">
        <v>-13497945</v>
      </c>
      <c r="F53" s="6">
        <v>-7859022</v>
      </c>
      <c r="G53" s="25">
        <v>-7859022</v>
      </c>
      <c r="H53" s="26">
        <v>14834835</v>
      </c>
      <c r="I53" s="24">
        <v>-16890156</v>
      </c>
      <c r="J53" s="6">
        <v>-8096321</v>
      </c>
      <c r="K53" s="25">
        <v>-7769506</v>
      </c>
    </row>
    <row r="54" spans="1:11" ht="13.5">
      <c r="A54" s="22" t="s">
        <v>54</v>
      </c>
      <c r="B54" s="6">
        <v>0</v>
      </c>
      <c r="C54" s="6">
        <v>0</v>
      </c>
      <c r="D54" s="23">
        <v>0</v>
      </c>
      <c r="E54" s="24">
        <v>37850295</v>
      </c>
      <c r="F54" s="6">
        <v>37850295</v>
      </c>
      <c r="G54" s="25">
        <v>37850295</v>
      </c>
      <c r="H54" s="26">
        <v>0</v>
      </c>
      <c r="I54" s="24">
        <v>39326456</v>
      </c>
      <c r="J54" s="6">
        <v>40978171</v>
      </c>
      <c r="K54" s="25">
        <v>42781206</v>
      </c>
    </row>
    <row r="55" spans="1:11" ht="13.5">
      <c r="A55" s="22" t="s">
        <v>55</v>
      </c>
      <c r="B55" s="6">
        <v>8584608</v>
      </c>
      <c r="C55" s="6">
        <v>6003760</v>
      </c>
      <c r="D55" s="23">
        <v>839407</v>
      </c>
      <c r="E55" s="24">
        <v>8048350</v>
      </c>
      <c r="F55" s="6">
        <v>7286095</v>
      </c>
      <c r="G55" s="25">
        <v>7286095</v>
      </c>
      <c r="H55" s="26">
        <v>6468390</v>
      </c>
      <c r="I55" s="24">
        <v>10000000</v>
      </c>
      <c r="J55" s="6">
        <v>4000000</v>
      </c>
      <c r="K55" s="25">
        <v>7011700</v>
      </c>
    </row>
    <row r="56" spans="1:11" ht="13.5">
      <c r="A56" s="22" t="s">
        <v>56</v>
      </c>
      <c r="B56" s="6">
        <v>1111629</v>
      </c>
      <c r="C56" s="6">
        <v>781197</v>
      </c>
      <c r="D56" s="23">
        <v>1099780</v>
      </c>
      <c r="E56" s="24">
        <v>8432568</v>
      </c>
      <c r="F56" s="6">
        <v>8093445</v>
      </c>
      <c r="G56" s="25">
        <v>8093445</v>
      </c>
      <c r="H56" s="26">
        <v>2117065</v>
      </c>
      <c r="I56" s="24">
        <v>7147282</v>
      </c>
      <c r="J56" s="6">
        <v>7453473</v>
      </c>
      <c r="K56" s="25">
        <v>7738290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18414566</v>
      </c>
      <c r="C59" s="6">
        <v>11944996</v>
      </c>
      <c r="D59" s="23">
        <v>0</v>
      </c>
      <c r="E59" s="24">
        <v>9974920</v>
      </c>
      <c r="F59" s="6">
        <v>9974920</v>
      </c>
      <c r="G59" s="25">
        <v>9974920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3896024</v>
      </c>
      <c r="C60" s="6">
        <v>4129785</v>
      </c>
      <c r="D60" s="23">
        <v>0</v>
      </c>
      <c r="E60" s="24">
        <v>4050549</v>
      </c>
      <c r="F60" s="6">
        <v>4050549</v>
      </c>
      <c r="G60" s="25">
        <v>4050549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790</v>
      </c>
      <c r="C65" s="98">
        <v>790</v>
      </c>
      <c r="D65" s="99">
        <v>0</v>
      </c>
      <c r="E65" s="97">
        <v>790</v>
      </c>
      <c r="F65" s="98">
        <v>790</v>
      </c>
      <c r="G65" s="99">
        <v>790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0.0853753555686791</v>
      </c>
      <c r="F70" s="5">
        <f t="shared" si="8"/>
        <v>0.0853753555686791</v>
      </c>
      <c r="G70" s="5">
        <f t="shared" si="8"/>
        <v>0.0853753555686791</v>
      </c>
      <c r="H70" s="5">
        <f t="shared" si="8"/>
        <v>0.34992007753276294</v>
      </c>
      <c r="I70" s="5">
        <f t="shared" si="8"/>
        <v>0.1347831437213118</v>
      </c>
      <c r="J70" s="5">
        <f t="shared" si="8"/>
        <v>0.13256631241881667</v>
      </c>
      <c r="K70" s="5">
        <f t="shared" si="8"/>
        <v>0.1306708609523873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24787296</v>
      </c>
      <c r="F71" s="2">
        <f t="shared" si="9"/>
        <v>24787296</v>
      </c>
      <c r="G71" s="2">
        <f t="shared" si="9"/>
        <v>24787296</v>
      </c>
      <c r="H71" s="2">
        <f t="shared" si="9"/>
        <v>103991837</v>
      </c>
      <c r="I71" s="2">
        <f t="shared" si="9"/>
        <v>43484510</v>
      </c>
      <c r="J71" s="2">
        <f t="shared" si="9"/>
        <v>45576369</v>
      </c>
      <c r="K71" s="2">
        <f t="shared" si="9"/>
        <v>47858541</v>
      </c>
    </row>
    <row r="72" spans="1:11" ht="12.75" hidden="1">
      <c r="A72" s="1" t="s">
        <v>104</v>
      </c>
      <c r="B72" s="2">
        <f>+B77</f>
        <v>198587325</v>
      </c>
      <c r="C72" s="2">
        <f aca="true" t="shared" si="10" ref="C72:K72">+C77</f>
        <v>245192560</v>
      </c>
      <c r="D72" s="2">
        <f t="shared" si="10"/>
        <v>257780013</v>
      </c>
      <c r="E72" s="2">
        <f t="shared" si="10"/>
        <v>290333151</v>
      </c>
      <c r="F72" s="2">
        <f t="shared" si="10"/>
        <v>290333151</v>
      </c>
      <c r="G72" s="2">
        <f t="shared" si="10"/>
        <v>290333151</v>
      </c>
      <c r="H72" s="2">
        <f t="shared" si="10"/>
        <v>297187397</v>
      </c>
      <c r="I72" s="2">
        <f t="shared" si="10"/>
        <v>322625729</v>
      </c>
      <c r="J72" s="2">
        <f t="shared" si="10"/>
        <v>343800534</v>
      </c>
      <c r="K72" s="2">
        <f t="shared" si="10"/>
        <v>366252588</v>
      </c>
    </row>
    <row r="73" spans="1:11" ht="12.75" hidden="1">
      <c r="A73" s="1" t="s">
        <v>105</v>
      </c>
      <c r="B73" s="2">
        <f>+B74</f>
        <v>48493654.99999999</v>
      </c>
      <c r="C73" s="2">
        <f aca="true" t="shared" si="11" ref="C73:K73">+(C78+C80+C81+C82)-(B78+B80+B81+B82)</f>
        <v>-139379</v>
      </c>
      <c r="D73" s="2">
        <f t="shared" si="11"/>
        <v>165088859</v>
      </c>
      <c r="E73" s="2">
        <f t="shared" si="11"/>
        <v>38518893</v>
      </c>
      <c r="F73" s="2">
        <f>+(F78+F80+F81+F82)-(D78+D80+D81+D82)</f>
        <v>38518893</v>
      </c>
      <c r="G73" s="2">
        <f>+(G78+G80+G81+G82)-(D78+D80+D81+D82)</f>
        <v>38518893</v>
      </c>
      <c r="H73" s="2">
        <f>+(H78+H80+H81+H82)-(D78+D80+D81+D82)</f>
        <v>-91405284</v>
      </c>
      <c r="I73" s="2">
        <f>+(I78+I80+I81+I82)-(E78+E80+E81+E82)</f>
        <v>22054031</v>
      </c>
      <c r="J73" s="2">
        <f t="shared" si="11"/>
        <v>20209423</v>
      </c>
      <c r="K73" s="2">
        <f t="shared" si="11"/>
        <v>21397618</v>
      </c>
    </row>
    <row r="74" spans="1:11" ht="12.75" hidden="1">
      <c r="A74" s="1" t="s">
        <v>106</v>
      </c>
      <c r="B74" s="2">
        <f>+TREND(C74:E74)</f>
        <v>48493654.99999999</v>
      </c>
      <c r="C74" s="2">
        <f>+C73</f>
        <v>-139379</v>
      </c>
      <c r="D74" s="2">
        <f aca="true" t="shared" si="12" ref="D74:K74">+D73</f>
        <v>165088859</v>
      </c>
      <c r="E74" s="2">
        <f t="shared" si="12"/>
        <v>38518893</v>
      </c>
      <c r="F74" s="2">
        <f t="shared" si="12"/>
        <v>38518893</v>
      </c>
      <c r="G74" s="2">
        <f t="shared" si="12"/>
        <v>38518893</v>
      </c>
      <c r="H74" s="2">
        <f t="shared" si="12"/>
        <v>-91405284</v>
      </c>
      <c r="I74" s="2">
        <f t="shared" si="12"/>
        <v>22054031</v>
      </c>
      <c r="J74" s="2">
        <f t="shared" si="12"/>
        <v>20209423</v>
      </c>
      <c r="K74" s="2">
        <f t="shared" si="12"/>
        <v>21397618</v>
      </c>
    </row>
    <row r="75" spans="1:11" ht="12.75" hidden="1">
      <c r="A75" s="1" t="s">
        <v>107</v>
      </c>
      <c r="B75" s="2">
        <f>+B84-(((B80+B81+B78)*B70)-B79)</f>
        <v>-138522464</v>
      </c>
      <c r="C75" s="2">
        <f aca="true" t="shared" si="13" ref="C75:K75">+C84-(((C80+C81+C78)*C70)-C79)</f>
        <v>167533267</v>
      </c>
      <c r="D75" s="2">
        <f t="shared" si="13"/>
        <v>964541961</v>
      </c>
      <c r="E75" s="2">
        <f t="shared" si="13"/>
        <v>390084678.5942971</v>
      </c>
      <c r="F75" s="2">
        <f t="shared" si="13"/>
        <v>415232690.5942971</v>
      </c>
      <c r="G75" s="2">
        <f t="shared" si="13"/>
        <v>415232690.5942971</v>
      </c>
      <c r="H75" s="2">
        <f t="shared" si="13"/>
        <v>3359821.6464412734</v>
      </c>
      <c r="I75" s="2">
        <f t="shared" si="13"/>
        <v>417929000.43636155</v>
      </c>
      <c r="J75" s="2">
        <f t="shared" si="13"/>
        <v>432981196.55130714</v>
      </c>
      <c r="K75" s="2">
        <f t="shared" si="13"/>
        <v>449927091.62288034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198587325</v>
      </c>
      <c r="C77" s="3">
        <v>245192560</v>
      </c>
      <c r="D77" s="3">
        <v>257780013</v>
      </c>
      <c r="E77" s="3">
        <v>290333151</v>
      </c>
      <c r="F77" s="3">
        <v>290333151</v>
      </c>
      <c r="G77" s="3">
        <v>290333151</v>
      </c>
      <c r="H77" s="3">
        <v>297187397</v>
      </c>
      <c r="I77" s="3">
        <v>322625729</v>
      </c>
      <c r="J77" s="3">
        <v>343800534</v>
      </c>
      <c r="K77" s="3">
        <v>366252588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-132044629</v>
      </c>
      <c r="C79" s="3">
        <v>124052900</v>
      </c>
      <c r="D79" s="3">
        <v>783429120</v>
      </c>
      <c r="E79" s="3">
        <v>413525010</v>
      </c>
      <c r="F79" s="3">
        <v>438673022</v>
      </c>
      <c r="G79" s="3">
        <v>438673022</v>
      </c>
      <c r="H79" s="3">
        <v>33574502</v>
      </c>
      <c r="I79" s="3">
        <v>457884269</v>
      </c>
      <c r="J79" s="3">
        <v>474957062</v>
      </c>
      <c r="K79" s="3">
        <v>494097441</v>
      </c>
    </row>
    <row r="80" spans="1:11" ht="12.75" hidden="1">
      <c r="A80" s="1" t="s">
        <v>68</v>
      </c>
      <c r="B80" s="3">
        <v>47665971</v>
      </c>
      <c r="C80" s="3">
        <v>73637051</v>
      </c>
      <c r="D80" s="3">
        <v>175509595</v>
      </c>
      <c r="E80" s="3">
        <v>274556179</v>
      </c>
      <c r="F80" s="3">
        <v>274556179</v>
      </c>
      <c r="G80" s="3">
        <v>274556179</v>
      </c>
      <c r="H80" s="3">
        <v>126091688</v>
      </c>
      <c r="I80" s="3">
        <v>296610210</v>
      </c>
      <c r="J80" s="3">
        <v>316819633</v>
      </c>
      <c r="K80" s="3">
        <v>338217251</v>
      </c>
    </row>
    <row r="81" spans="1:11" ht="12.75" hidden="1">
      <c r="A81" s="1" t="s">
        <v>69</v>
      </c>
      <c r="B81" s="3">
        <v>23421835</v>
      </c>
      <c r="C81" s="3">
        <v>-2688624</v>
      </c>
      <c r="D81" s="3">
        <v>60527691</v>
      </c>
      <c r="E81" s="3">
        <v>0</v>
      </c>
      <c r="F81" s="3">
        <v>0</v>
      </c>
      <c r="G81" s="3">
        <v>0</v>
      </c>
      <c r="H81" s="3">
        <v>18540314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24787296</v>
      </c>
      <c r="F83" s="3">
        <v>24787296</v>
      </c>
      <c r="G83" s="3">
        <v>24787296</v>
      </c>
      <c r="H83" s="3">
        <v>103991837</v>
      </c>
      <c r="I83" s="3">
        <v>43484510</v>
      </c>
      <c r="J83" s="3">
        <v>45576369</v>
      </c>
      <c r="K83" s="3">
        <v>47858541</v>
      </c>
    </row>
    <row r="84" spans="1:11" ht="12.75" hidden="1">
      <c r="A84" s="1" t="s">
        <v>72</v>
      </c>
      <c r="B84" s="3">
        <v>-6477835</v>
      </c>
      <c r="C84" s="3">
        <v>43480367</v>
      </c>
      <c r="D84" s="3">
        <v>181112841</v>
      </c>
      <c r="E84" s="3">
        <v>0</v>
      </c>
      <c r="F84" s="3">
        <v>0</v>
      </c>
      <c r="G84" s="3">
        <v>0</v>
      </c>
      <c r="H84" s="3">
        <v>20394961</v>
      </c>
      <c r="I84" s="3">
        <v>22788</v>
      </c>
      <c r="J84" s="3">
        <v>23745</v>
      </c>
      <c r="K84" s="3">
        <v>24790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14301483</v>
      </c>
      <c r="D5" s="23">
        <v>15041818</v>
      </c>
      <c r="E5" s="24">
        <v>18941124</v>
      </c>
      <c r="F5" s="6">
        <v>18941124</v>
      </c>
      <c r="G5" s="25">
        <v>18941124</v>
      </c>
      <c r="H5" s="26">
        <v>1487137</v>
      </c>
      <c r="I5" s="24">
        <v>19106146</v>
      </c>
      <c r="J5" s="6">
        <v>19908602</v>
      </c>
      <c r="K5" s="25">
        <v>20784583</v>
      </c>
    </row>
    <row r="6" spans="1:11" ht="13.5">
      <c r="A6" s="22" t="s">
        <v>18</v>
      </c>
      <c r="B6" s="6">
        <v>0</v>
      </c>
      <c r="C6" s="6">
        <v>47896615</v>
      </c>
      <c r="D6" s="23">
        <v>67028990</v>
      </c>
      <c r="E6" s="24">
        <v>60056025</v>
      </c>
      <c r="F6" s="6">
        <v>58586256</v>
      </c>
      <c r="G6" s="25">
        <v>58586256</v>
      </c>
      <c r="H6" s="26">
        <v>9914129</v>
      </c>
      <c r="I6" s="24">
        <v>98189768</v>
      </c>
      <c r="J6" s="6">
        <v>108999895</v>
      </c>
      <c r="K6" s="25">
        <v>121310075</v>
      </c>
    </row>
    <row r="7" spans="1:11" ht="13.5">
      <c r="A7" s="22" t="s">
        <v>19</v>
      </c>
      <c r="B7" s="6">
        <v>0</v>
      </c>
      <c r="C7" s="6">
        <v>92610</v>
      </c>
      <c r="D7" s="23">
        <v>170356</v>
      </c>
      <c r="E7" s="24">
        <v>9030</v>
      </c>
      <c r="F7" s="6">
        <v>9030</v>
      </c>
      <c r="G7" s="25">
        <v>9030</v>
      </c>
      <c r="H7" s="26">
        <v>0</v>
      </c>
      <c r="I7" s="24">
        <v>1202531</v>
      </c>
      <c r="J7" s="6">
        <v>1253037</v>
      </c>
      <c r="K7" s="25">
        <v>1308171</v>
      </c>
    </row>
    <row r="8" spans="1:11" ht="13.5">
      <c r="A8" s="22" t="s">
        <v>20</v>
      </c>
      <c r="B8" s="6">
        <v>0</v>
      </c>
      <c r="C8" s="6">
        <v>59969000</v>
      </c>
      <c r="D8" s="23">
        <v>68879036</v>
      </c>
      <c r="E8" s="24">
        <v>75819000</v>
      </c>
      <c r="F8" s="6">
        <v>77446000</v>
      </c>
      <c r="G8" s="25">
        <v>77446000</v>
      </c>
      <c r="H8" s="26">
        <v>634702</v>
      </c>
      <c r="I8" s="24">
        <v>68578781</v>
      </c>
      <c r="J8" s="6">
        <v>70715980</v>
      </c>
      <c r="K8" s="25">
        <v>68324655</v>
      </c>
    </row>
    <row r="9" spans="1:11" ht="13.5">
      <c r="A9" s="22" t="s">
        <v>21</v>
      </c>
      <c r="B9" s="6">
        <v>0</v>
      </c>
      <c r="C9" s="6">
        <v>32076600</v>
      </c>
      <c r="D9" s="23">
        <v>10066583</v>
      </c>
      <c r="E9" s="24">
        <v>18487408</v>
      </c>
      <c r="F9" s="6">
        <v>18477941</v>
      </c>
      <c r="G9" s="25">
        <v>18477941</v>
      </c>
      <c r="H9" s="26">
        <v>888526</v>
      </c>
      <c r="I9" s="24">
        <v>21075421</v>
      </c>
      <c r="J9" s="6">
        <v>21960589</v>
      </c>
      <c r="K9" s="25">
        <v>22926855</v>
      </c>
    </row>
    <row r="10" spans="1:11" ht="25.5">
      <c r="A10" s="27" t="s">
        <v>96</v>
      </c>
      <c r="B10" s="28">
        <f>SUM(B5:B9)</f>
        <v>0</v>
      </c>
      <c r="C10" s="29">
        <f aca="true" t="shared" si="0" ref="C10:K10">SUM(C5:C9)</f>
        <v>154336308</v>
      </c>
      <c r="D10" s="30">
        <f t="shared" si="0"/>
        <v>161186783</v>
      </c>
      <c r="E10" s="28">
        <f t="shared" si="0"/>
        <v>173312587</v>
      </c>
      <c r="F10" s="29">
        <f t="shared" si="0"/>
        <v>173460351</v>
      </c>
      <c r="G10" s="31">
        <f t="shared" si="0"/>
        <v>173460351</v>
      </c>
      <c r="H10" s="32">
        <f t="shared" si="0"/>
        <v>12924494</v>
      </c>
      <c r="I10" s="28">
        <f t="shared" si="0"/>
        <v>208152647</v>
      </c>
      <c r="J10" s="29">
        <f t="shared" si="0"/>
        <v>222838103</v>
      </c>
      <c r="K10" s="31">
        <f t="shared" si="0"/>
        <v>234654339</v>
      </c>
    </row>
    <row r="11" spans="1:11" ht="13.5">
      <c r="A11" s="22" t="s">
        <v>22</v>
      </c>
      <c r="B11" s="6">
        <v>0</v>
      </c>
      <c r="C11" s="6">
        <v>48551730</v>
      </c>
      <c r="D11" s="23">
        <v>61373092</v>
      </c>
      <c r="E11" s="24">
        <v>60070489</v>
      </c>
      <c r="F11" s="6">
        <v>78383188</v>
      </c>
      <c r="G11" s="25">
        <v>78383188</v>
      </c>
      <c r="H11" s="26">
        <v>11229795</v>
      </c>
      <c r="I11" s="24">
        <v>87328779</v>
      </c>
      <c r="J11" s="6">
        <v>90996595</v>
      </c>
      <c r="K11" s="25">
        <v>95000436</v>
      </c>
    </row>
    <row r="12" spans="1:11" ht="13.5">
      <c r="A12" s="22" t="s">
        <v>23</v>
      </c>
      <c r="B12" s="6">
        <v>0</v>
      </c>
      <c r="C12" s="6">
        <v>7237252</v>
      </c>
      <c r="D12" s="23">
        <v>5039523</v>
      </c>
      <c r="E12" s="24">
        <v>6683779</v>
      </c>
      <c r="F12" s="6">
        <v>6951075</v>
      </c>
      <c r="G12" s="25">
        <v>6951075</v>
      </c>
      <c r="H12" s="26">
        <v>1112884</v>
      </c>
      <c r="I12" s="24">
        <v>7303577</v>
      </c>
      <c r="J12" s="6">
        <v>7610327</v>
      </c>
      <c r="K12" s="25">
        <v>7945182</v>
      </c>
    </row>
    <row r="13" spans="1:11" ht="13.5">
      <c r="A13" s="22" t="s">
        <v>97</v>
      </c>
      <c r="B13" s="6">
        <v>0</v>
      </c>
      <c r="C13" s="6">
        <v>24006731</v>
      </c>
      <c r="D13" s="23">
        <v>23968605</v>
      </c>
      <c r="E13" s="24">
        <v>23687329</v>
      </c>
      <c r="F13" s="6">
        <v>23687329</v>
      </c>
      <c r="G13" s="25">
        <v>23687329</v>
      </c>
      <c r="H13" s="26">
        <v>0</v>
      </c>
      <c r="I13" s="24">
        <v>23977311</v>
      </c>
      <c r="J13" s="6">
        <v>24984359</v>
      </c>
      <c r="K13" s="25">
        <v>26083670</v>
      </c>
    </row>
    <row r="14" spans="1:11" ht="13.5">
      <c r="A14" s="22" t="s">
        <v>24</v>
      </c>
      <c r="B14" s="6">
        <v>0</v>
      </c>
      <c r="C14" s="6">
        <v>8690445</v>
      </c>
      <c r="D14" s="23">
        <v>13902775</v>
      </c>
      <c r="E14" s="24">
        <v>8000000</v>
      </c>
      <c r="F14" s="6">
        <v>3000000</v>
      </c>
      <c r="G14" s="25">
        <v>3000000</v>
      </c>
      <c r="H14" s="26">
        <v>339465</v>
      </c>
      <c r="I14" s="24">
        <v>3100946</v>
      </c>
      <c r="J14" s="6">
        <v>3231186</v>
      </c>
      <c r="K14" s="25">
        <v>3373358</v>
      </c>
    </row>
    <row r="15" spans="1:11" ht="13.5">
      <c r="A15" s="22" t="s">
        <v>98</v>
      </c>
      <c r="B15" s="6">
        <v>0</v>
      </c>
      <c r="C15" s="6">
        <v>31200023</v>
      </c>
      <c r="D15" s="23">
        <v>54491975</v>
      </c>
      <c r="E15" s="24">
        <v>28572269</v>
      </c>
      <c r="F15" s="6">
        <v>26798531</v>
      </c>
      <c r="G15" s="25">
        <v>26798531</v>
      </c>
      <c r="H15" s="26">
        <v>2461732</v>
      </c>
      <c r="I15" s="24">
        <v>28958926</v>
      </c>
      <c r="J15" s="6">
        <v>33726015</v>
      </c>
      <c r="K15" s="25">
        <v>39331304</v>
      </c>
    </row>
    <row r="16" spans="1:11" ht="13.5">
      <c r="A16" s="22" t="s">
        <v>20</v>
      </c>
      <c r="B16" s="6">
        <v>0</v>
      </c>
      <c r="C16" s="6">
        <v>837718</v>
      </c>
      <c r="D16" s="23">
        <v>554596</v>
      </c>
      <c r="E16" s="24">
        <v>1248510</v>
      </c>
      <c r="F16" s="6">
        <v>0</v>
      </c>
      <c r="G16" s="25">
        <v>0</v>
      </c>
      <c r="H16" s="26">
        <v>55621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0</v>
      </c>
      <c r="C17" s="6">
        <v>89911717</v>
      </c>
      <c r="D17" s="23">
        <v>67570583</v>
      </c>
      <c r="E17" s="24">
        <v>39654345</v>
      </c>
      <c r="F17" s="6">
        <v>51779160</v>
      </c>
      <c r="G17" s="25">
        <v>51779160</v>
      </c>
      <c r="H17" s="26">
        <v>6563468</v>
      </c>
      <c r="I17" s="24">
        <v>79933879</v>
      </c>
      <c r="J17" s="6">
        <v>83279330</v>
      </c>
      <c r="K17" s="25">
        <v>83238449</v>
      </c>
    </row>
    <row r="18" spans="1:11" ht="13.5">
      <c r="A18" s="33" t="s">
        <v>26</v>
      </c>
      <c r="B18" s="34">
        <f>SUM(B11:B17)</f>
        <v>0</v>
      </c>
      <c r="C18" s="35">
        <f aca="true" t="shared" si="1" ref="C18:K18">SUM(C11:C17)</f>
        <v>210435616</v>
      </c>
      <c r="D18" s="36">
        <f t="shared" si="1"/>
        <v>226901149</v>
      </c>
      <c r="E18" s="34">
        <f t="shared" si="1"/>
        <v>167916721</v>
      </c>
      <c r="F18" s="35">
        <f t="shared" si="1"/>
        <v>190599283</v>
      </c>
      <c r="G18" s="37">
        <f t="shared" si="1"/>
        <v>190599283</v>
      </c>
      <c r="H18" s="38">
        <f t="shared" si="1"/>
        <v>21762965</v>
      </c>
      <c r="I18" s="34">
        <f t="shared" si="1"/>
        <v>230603418</v>
      </c>
      <c r="J18" s="35">
        <f t="shared" si="1"/>
        <v>243827812</v>
      </c>
      <c r="K18" s="37">
        <f t="shared" si="1"/>
        <v>254972399</v>
      </c>
    </row>
    <row r="19" spans="1:11" ht="13.5">
      <c r="A19" s="33" t="s">
        <v>27</v>
      </c>
      <c r="B19" s="39">
        <f>+B10-B18</f>
        <v>0</v>
      </c>
      <c r="C19" s="40">
        <f aca="true" t="shared" si="2" ref="C19:K19">+C10-C18</f>
        <v>-56099308</v>
      </c>
      <c r="D19" s="41">
        <f t="shared" si="2"/>
        <v>-65714366</v>
      </c>
      <c r="E19" s="39">
        <f t="shared" si="2"/>
        <v>5395866</v>
      </c>
      <c r="F19" s="40">
        <f t="shared" si="2"/>
        <v>-17138932</v>
      </c>
      <c r="G19" s="42">
        <f t="shared" si="2"/>
        <v>-17138932</v>
      </c>
      <c r="H19" s="43">
        <f t="shared" si="2"/>
        <v>-8838471</v>
      </c>
      <c r="I19" s="39">
        <f t="shared" si="2"/>
        <v>-22450771</v>
      </c>
      <c r="J19" s="40">
        <f t="shared" si="2"/>
        <v>-20989709</v>
      </c>
      <c r="K19" s="42">
        <f t="shared" si="2"/>
        <v>-20318060</v>
      </c>
    </row>
    <row r="20" spans="1:11" ht="25.5">
      <c r="A20" s="44" t="s">
        <v>28</v>
      </c>
      <c r="B20" s="45">
        <v>0</v>
      </c>
      <c r="C20" s="46">
        <v>17014353</v>
      </c>
      <c r="D20" s="47">
        <v>26176632</v>
      </c>
      <c r="E20" s="45">
        <v>25818000</v>
      </c>
      <c r="F20" s="46">
        <v>37945000</v>
      </c>
      <c r="G20" s="48">
        <v>37945000</v>
      </c>
      <c r="H20" s="49">
        <v>4374197</v>
      </c>
      <c r="I20" s="45">
        <v>34541000</v>
      </c>
      <c r="J20" s="46">
        <v>27342000</v>
      </c>
      <c r="K20" s="48">
        <v>27933000</v>
      </c>
    </row>
    <row r="21" spans="1:11" ht="63.75">
      <c r="A21" s="50" t="s">
        <v>99</v>
      </c>
      <c r="B21" s="51">
        <v>0</v>
      </c>
      <c r="C21" s="52">
        <v>802746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0</v>
      </c>
      <c r="C22" s="58">
        <f aca="true" t="shared" si="3" ref="C22:K22">SUM(C19:C21)</f>
        <v>-38282209</v>
      </c>
      <c r="D22" s="59">
        <f t="shared" si="3"/>
        <v>-39537734</v>
      </c>
      <c r="E22" s="57">
        <f t="shared" si="3"/>
        <v>31213866</v>
      </c>
      <c r="F22" s="58">
        <f t="shared" si="3"/>
        <v>20806068</v>
      </c>
      <c r="G22" s="60">
        <f t="shared" si="3"/>
        <v>20806068</v>
      </c>
      <c r="H22" s="61">
        <f t="shared" si="3"/>
        <v>-4464274</v>
      </c>
      <c r="I22" s="57">
        <f t="shared" si="3"/>
        <v>12090229</v>
      </c>
      <c r="J22" s="58">
        <f t="shared" si="3"/>
        <v>6352291</v>
      </c>
      <c r="K22" s="60">
        <f t="shared" si="3"/>
        <v>7614940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0</v>
      </c>
      <c r="C24" s="40">
        <f aca="true" t="shared" si="4" ref="C24:K24">SUM(C22:C23)</f>
        <v>-38282209</v>
      </c>
      <c r="D24" s="41">
        <f t="shared" si="4"/>
        <v>-39537734</v>
      </c>
      <c r="E24" s="39">
        <f t="shared" si="4"/>
        <v>31213866</v>
      </c>
      <c r="F24" s="40">
        <f t="shared" si="4"/>
        <v>20806068</v>
      </c>
      <c r="G24" s="42">
        <f t="shared" si="4"/>
        <v>20806068</v>
      </c>
      <c r="H24" s="43">
        <f t="shared" si="4"/>
        <v>-4464274</v>
      </c>
      <c r="I24" s="39">
        <f t="shared" si="4"/>
        <v>12090229</v>
      </c>
      <c r="J24" s="40">
        <f t="shared" si="4"/>
        <v>6352291</v>
      </c>
      <c r="K24" s="42">
        <f t="shared" si="4"/>
        <v>7614940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0</v>
      </c>
      <c r="C27" s="7">
        <v>18436027</v>
      </c>
      <c r="D27" s="69">
        <v>11610186</v>
      </c>
      <c r="E27" s="70">
        <v>0</v>
      </c>
      <c r="F27" s="7">
        <v>38445565</v>
      </c>
      <c r="G27" s="71">
        <v>38445565</v>
      </c>
      <c r="H27" s="72">
        <v>5062467</v>
      </c>
      <c r="I27" s="70">
        <v>35973843</v>
      </c>
      <c r="J27" s="7">
        <v>28835039</v>
      </c>
      <c r="K27" s="71">
        <v>29491733</v>
      </c>
    </row>
    <row r="28" spans="1:11" ht="13.5">
      <c r="A28" s="73" t="s">
        <v>33</v>
      </c>
      <c r="B28" s="6">
        <v>0</v>
      </c>
      <c r="C28" s="6">
        <v>16096548</v>
      </c>
      <c r="D28" s="23">
        <v>20674304</v>
      </c>
      <c r="E28" s="24">
        <v>0</v>
      </c>
      <c r="F28" s="6">
        <v>38445565</v>
      </c>
      <c r="G28" s="25">
        <v>38445565</v>
      </c>
      <c r="H28" s="26">
        <v>0</v>
      </c>
      <c r="I28" s="24">
        <v>34540984</v>
      </c>
      <c r="J28" s="6">
        <v>27342000</v>
      </c>
      <c r="K28" s="25">
        <v>27933000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1432859</v>
      </c>
      <c r="J31" s="6">
        <v>1493039</v>
      </c>
      <c r="K31" s="25">
        <v>1558733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16096548</v>
      </c>
      <c r="D32" s="69">
        <f t="shared" si="5"/>
        <v>20674304</v>
      </c>
      <c r="E32" s="70">
        <f t="shared" si="5"/>
        <v>0</v>
      </c>
      <c r="F32" s="7">
        <f t="shared" si="5"/>
        <v>38445565</v>
      </c>
      <c r="G32" s="71">
        <f t="shared" si="5"/>
        <v>38445565</v>
      </c>
      <c r="H32" s="72">
        <f t="shared" si="5"/>
        <v>0</v>
      </c>
      <c r="I32" s="70">
        <f t="shared" si="5"/>
        <v>35973843</v>
      </c>
      <c r="J32" s="7">
        <f t="shared" si="5"/>
        <v>28835039</v>
      </c>
      <c r="K32" s="71">
        <f t="shared" si="5"/>
        <v>29491733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0</v>
      </c>
      <c r="C35" s="6">
        <v>55284574</v>
      </c>
      <c r="D35" s="23">
        <v>115287491</v>
      </c>
      <c r="E35" s="24">
        <v>105728823</v>
      </c>
      <c r="F35" s="6">
        <v>159124462</v>
      </c>
      <c r="G35" s="25">
        <v>159124462</v>
      </c>
      <c r="H35" s="26">
        <v>-2129039</v>
      </c>
      <c r="I35" s="24">
        <v>24965282</v>
      </c>
      <c r="J35" s="6">
        <v>2085378</v>
      </c>
      <c r="K35" s="25">
        <v>-37484595</v>
      </c>
    </row>
    <row r="36" spans="1:11" ht="13.5">
      <c r="A36" s="22" t="s">
        <v>39</v>
      </c>
      <c r="B36" s="6">
        <v>0</v>
      </c>
      <c r="C36" s="6">
        <v>468502579</v>
      </c>
      <c r="D36" s="23">
        <v>497654726</v>
      </c>
      <c r="E36" s="24">
        <v>-23687329</v>
      </c>
      <c r="F36" s="6">
        <v>489254898</v>
      </c>
      <c r="G36" s="25">
        <v>489254898</v>
      </c>
      <c r="H36" s="26">
        <v>5377702</v>
      </c>
      <c r="I36" s="24">
        <v>466360752</v>
      </c>
      <c r="J36" s="6">
        <v>466941014</v>
      </c>
      <c r="K36" s="25">
        <v>466498397</v>
      </c>
    </row>
    <row r="37" spans="1:11" ht="13.5">
      <c r="A37" s="22" t="s">
        <v>40</v>
      </c>
      <c r="B37" s="6">
        <v>0</v>
      </c>
      <c r="C37" s="6">
        <v>187152225</v>
      </c>
      <c r="D37" s="23">
        <v>268904496</v>
      </c>
      <c r="E37" s="24">
        <v>50827622</v>
      </c>
      <c r="F37" s="6">
        <v>185055872</v>
      </c>
      <c r="G37" s="25">
        <v>185055872</v>
      </c>
      <c r="H37" s="26">
        <v>7712924</v>
      </c>
      <c r="I37" s="24">
        <v>223556386</v>
      </c>
      <c r="J37" s="6">
        <v>223556385</v>
      </c>
      <c r="K37" s="25">
        <v>223556386</v>
      </c>
    </row>
    <row r="38" spans="1:11" ht="13.5">
      <c r="A38" s="22" t="s">
        <v>41</v>
      </c>
      <c r="B38" s="6">
        <v>0</v>
      </c>
      <c r="C38" s="6">
        <v>33017844</v>
      </c>
      <c r="D38" s="23">
        <v>31955643</v>
      </c>
      <c r="E38" s="24">
        <v>0</v>
      </c>
      <c r="F38" s="6">
        <v>10289292</v>
      </c>
      <c r="G38" s="25">
        <v>10289292</v>
      </c>
      <c r="H38" s="26">
        <v>0</v>
      </c>
      <c r="I38" s="24">
        <v>27539204</v>
      </c>
      <c r="J38" s="6">
        <v>27539204</v>
      </c>
      <c r="K38" s="25">
        <v>27539204</v>
      </c>
    </row>
    <row r="39" spans="1:11" ht="13.5">
      <c r="A39" s="22" t="s">
        <v>42</v>
      </c>
      <c r="B39" s="6">
        <v>0</v>
      </c>
      <c r="C39" s="6">
        <v>341899282</v>
      </c>
      <c r="D39" s="23">
        <v>351680281</v>
      </c>
      <c r="E39" s="24">
        <v>31213868</v>
      </c>
      <c r="F39" s="6">
        <v>453034190</v>
      </c>
      <c r="G39" s="25">
        <v>453034190</v>
      </c>
      <c r="H39" s="26">
        <v>25873159</v>
      </c>
      <c r="I39" s="24">
        <v>240230445</v>
      </c>
      <c r="J39" s="6">
        <v>217930811</v>
      </c>
      <c r="K39" s="25">
        <v>177918217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165950914</v>
      </c>
      <c r="D42" s="23">
        <v>231536445</v>
      </c>
      <c r="E42" s="24">
        <v>171674026</v>
      </c>
      <c r="F42" s="6">
        <v>12626559</v>
      </c>
      <c r="G42" s="25">
        <v>12626559</v>
      </c>
      <c r="H42" s="26">
        <v>14328964</v>
      </c>
      <c r="I42" s="24">
        <v>-5644910</v>
      </c>
      <c r="J42" s="6">
        <v>-15671385</v>
      </c>
      <c r="K42" s="25">
        <v>-19360298</v>
      </c>
    </row>
    <row r="43" spans="1:11" ht="13.5">
      <c r="A43" s="22" t="s">
        <v>45</v>
      </c>
      <c r="B43" s="6">
        <v>0</v>
      </c>
      <c r="C43" s="6">
        <v>309299</v>
      </c>
      <c r="D43" s="23">
        <v>-15862398</v>
      </c>
      <c r="E43" s="24">
        <v>1234881</v>
      </c>
      <c r="F43" s="6">
        <v>-38445351</v>
      </c>
      <c r="G43" s="25">
        <v>-38445351</v>
      </c>
      <c r="H43" s="26">
        <v>-5462686</v>
      </c>
      <c r="I43" s="24">
        <v>-35973843</v>
      </c>
      <c r="J43" s="6">
        <v>-28835039</v>
      </c>
      <c r="K43" s="25">
        <v>-29491733</v>
      </c>
    </row>
    <row r="44" spans="1:11" ht="13.5">
      <c r="A44" s="22" t="s">
        <v>46</v>
      </c>
      <c r="B44" s="6">
        <v>0</v>
      </c>
      <c r="C44" s="6">
        <v>794945</v>
      </c>
      <c r="D44" s="23">
        <v>1879414</v>
      </c>
      <c r="E44" s="24">
        <v>-2674359</v>
      </c>
      <c r="F44" s="6">
        <v>3003518</v>
      </c>
      <c r="G44" s="25">
        <v>3003518</v>
      </c>
      <c r="H44" s="26">
        <v>-2958</v>
      </c>
      <c r="I44" s="24">
        <v>-2136537</v>
      </c>
      <c r="J44" s="6">
        <v>0</v>
      </c>
      <c r="K44" s="25">
        <v>0</v>
      </c>
    </row>
    <row r="45" spans="1:11" ht="13.5">
      <c r="A45" s="33" t="s">
        <v>47</v>
      </c>
      <c r="B45" s="7">
        <v>0</v>
      </c>
      <c r="C45" s="7">
        <v>83149521</v>
      </c>
      <c r="D45" s="69">
        <v>71798313</v>
      </c>
      <c r="E45" s="70">
        <v>170234548</v>
      </c>
      <c r="F45" s="7">
        <v>-16676095</v>
      </c>
      <c r="G45" s="71">
        <v>-16676095</v>
      </c>
      <c r="H45" s="72">
        <v>8866278</v>
      </c>
      <c r="I45" s="70">
        <v>-38541462</v>
      </c>
      <c r="J45" s="7">
        <v>-77810403</v>
      </c>
      <c r="K45" s="71">
        <v>-123431248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0</v>
      </c>
      <c r="C48" s="6">
        <v>-327907</v>
      </c>
      <c r="D48" s="23">
        <v>5213827</v>
      </c>
      <c r="E48" s="24">
        <v>73206725</v>
      </c>
      <c r="F48" s="6">
        <v>-3401896</v>
      </c>
      <c r="G48" s="25">
        <v>-3401896</v>
      </c>
      <c r="H48" s="26">
        <v>-9793335</v>
      </c>
      <c r="I48" s="24">
        <v>-33303979</v>
      </c>
      <c r="J48" s="6">
        <v>-74579217</v>
      </c>
      <c r="K48" s="25">
        <v>-120057890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211271226.5642117</v>
      </c>
      <c r="D49" s="23">
        <f t="shared" si="6"/>
        <v>286665187.09808576</v>
      </c>
      <c r="E49" s="24">
        <f t="shared" si="6"/>
        <v>36754144.89397958</v>
      </c>
      <c r="F49" s="6">
        <f t="shared" si="6"/>
        <v>100583077.54760301</v>
      </c>
      <c r="G49" s="25">
        <f t="shared" si="6"/>
        <v>100583077.54760301</v>
      </c>
      <c r="H49" s="26">
        <f t="shared" si="6"/>
        <v>2909158.2654417586</v>
      </c>
      <c r="I49" s="24">
        <f t="shared" si="6"/>
        <v>191950123.7567897</v>
      </c>
      <c r="J49" s="6">
        <f t="shared" si="6"/>
        <v>182855982.13881898</v>
      </c>
      <c r="K49" s="25">
        <f t="shared" si="6"/>
        <v>180026622.092646</v>
      </c>
    </row>
    <row r="50" spans="1:11" ht="13.5">
      <c r="A50" s="33" t="s">
        <v>51</v>
      </c>
      <c r="B50" s="7">
        <f>+B48-B49</f>
        <v>0</v>
      </c>
      <c r="C50" s="7">
        <f aca="true" t="shared" si="7" ref="C50:K50">+C48-C49</f>
        <v>-211599133.5642117</v>
      </c>
      <c r="D50" s="69">
        <f t="shared" si="7"/>
        <v>-281451360.09808576</v>
      </c>
      <c r="E50" s="70">
        <f t="shared" si="7"/>
        <v>36452580.10602042</v>
      </c>
      <c r="F50" s="7">
        <f t="shared" si="7"/>
        <v>-103984973.54760301</v>
      </c>
      <c r="G50" s="71">
        <f t="shared" si="7"/>
        <v>-103984973.54760301</v>
      </c>
      <c r="H50" s="72">
        <f t="shared" si="7"/>
        <v>-12702493.265441759</v>
      </c>
      <c r="I50" s="70">
        <f t="shared" si="7"/>
        <v>-225254102.7567897</v>
      </c>
      <c r="J50" s="7">
        <f t="shared" si="7"/>
        <v>-257435199.13881898</v>
      </c>
      <c r="K50" s="71">
        <f t="shared" si="7"/>
        <v>-300084512.092646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456116888</v>
      </c>
      <c r="D53" s="23">
        <v>470673945</v>
      </c>
      <c r="E53" s="24">
        <v>-23687329</v>
      </c>
      <c r="F53" s="6">
        <v>451309333</v>
      </c>
      <c r="G53" s="25">
        <v>451309333</v>
      </c>
      <c r="H53" s="26">
        <v>20739</v>
      </c>
      <c r="I53" s="24">
        <v>466360752</v>
      </c>
      <c r="J53" s="6">
        <v>466941014</v>
      </c>
      <c r="K53" s="25">
        <v>466498397</v>
      </c>
    </row>
    <row r="54" spans="1:11" ht="13.5">
      <c r="A54" s="22" t="s">
        <v>54</v>
      </c>
      <c r="B54" s="6">
        <v>0</v>
      </c>
      <c r="C54" s="6">
        <v>24006731</v>
      </c>
      <c r="D54" s="23">
        <v>23968605</v>
      </c>
      <c r="E54" s="24">
        <v>23687329</v>
      </c>
      <c r="F54" s="6">
        <v>23687329</v>
      </c>
      <c r="G54" s="25">
        <v>23687329</v>
      </c>
      <c r="H54" s="26">
        <v>0</v>
      </c>
      <c r="I54" s="24">
        <v>23977311</v>
      </c>
      <c r="J54" s="6">
        <v>24984359</v>
      </c>
      <c r="K54" s="25">
        <v>26083670</v>
      </c>
    </row>
    <row r="55" spans="1:11" ht="13.5">
      <c r="A55" s="22" t="s">
        <v>55</v>
      </c>
      <c r="B55" s="6">
        <v>0</v>
      </c>
      <c r="C55" s="6">
        <v>16096548</v>
      </c>
      <c r="D55" s="23">
        <v>9629513</v>
      </c>
      <c r="E55" s="24">
        <v>0</v>
      </c>
      <c r="F55" s="6">
        <v>1561800</v>
      </c>
      <c r="G55" s="25">
        <v>1561800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0</v>
      </c>
      <c r="C56" s="6">
        <v>1403844</v>
      </c>
      <c r="D56" s="23">
        <v>5895355</v>
      </c>
      <c r="E56" s="24">
        <v>1200000</v>
      </c>
      <c r="F56" s="6">
        <v>12237532</v>
      </c>
      <c r="G56" s="25">
        <v>12237532</v>
      </c>
      <c r="H56" s="26">
        <v>2511</v>
      </c>
      <c r="I56" s="24">
        <v>1729029</v>
      </c>
      <c r="J56" s="6">
        <v>1801648</v>
      </c>
      <c r="K56" s="25">
        <v>1880920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4774193</v>
      </c>
      <c r="E59" s="24">
        <v>6609637</v>
      </c>
      <c r="F59" s="6">
        <v>6609637</v>
      </c>
      <c r="G59" s="25">
        <v>6609637</v>
      </c>
      <c r="H59" s="26">
        <v>6609637</v>
      </c>
      <c r="I59" s="24">
        <v>15037830</v>
      </c>
      <c r="J59" s="6">
        <v>16350082</v>
      </c>
      <c r="K59" s="25">
        <v>17834444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1186</v>
      </c>
      <c r="C63" s="98">
        <v>1186</v>
      </c>
      <c r="D63" s="99">
        <v>15730</v>
      </c>
      <c r="E63" s="97">
        <v>15730</v>
      </c>
      <c r="F63" s="98">
        <v>15730</v>
      </c>
      <c r="G63" s="99">
        <v>15730</v>
      </c>
      <c r="H63" s="100">
        <v>0</v>
      </c>
      <c r="I63" s="97">
        <v>15730</v>
      </c>
      <c r="J63" s="98">
        <v>15730</v>
      </c>
      <c r="K63" s="99">
        <v>15730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1686</v>
      </c>
      <c r="C65" s="98">
        <v>1686</v>
      </c>
      <c r="D65" s="99">
        <v>2381</v>
      </c>
      <c r="E65" s="97">
        <v>2381</v>
      </c>
      <c r="F65" s="98">
        <v>2381</v>
      </c>
      <c r="G65" s="99">
        <v>2381</v>
      </c>
      <c r="H65" s="100">
        <v>0</v>
      </c>
      <c r="I65" s="97">
        <v>2381</v>
      </c>
      <c r="J65" s="98">
        <v>2381</v>
      </c>
      <c r="K65" s="99">
        <v>2381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0.735908133610438</v>
      </c>
      <c r="D70" s="5">
        <f t="shared" si="8"/>
        <v>0.6085229927423859</v>
      </c>
      <c r="E70" s="5">
        <f t="shared" si="8"/>
        <v>0.43273583106540103</v>
      </c>
      <c r="F70" s="5">
        <f t="shared" si="8"/>
        <v>0.5030695104941806</v>
      </c>
      <c r="G70" s="5">
        <f t="shared" si="8"/>
        <v>0.5030695104941806</v>
      </c>
      <c r="H70" s="5">
        <f t="shared" si="8"/>
        <v>0.6412871755681463</v>
      </c>
      <c r="I70" s="5">
        <f t="shared" si="8"/>
        <v>0.5005722061480099</v>
      </c>
      <c r="J70" s="5">
        <f t="shared" si="8"/>
        <v>0.49907348229459475</v>
      </c>
      <c r="K70" s="5">
        <f t="shared" si="8"/>
        <v>0.49761613688302525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49022524</v>
      </c>
      <c r="D71" s="2">
        <f t="shared" si="9"/>
        <v>52829865</v>
      </c>
      <c r="E71" s="2">
        <f t="shared" si="9"/>
        <v>36421589</v>
      </c>
      <c r="F71" s="2">
        <f t="shared" si="9"/>
        <v>41597126</v>
      </c>
      <c r="G71" s="2">
        <f t="shared" si="9"/>
        <v>41597126</v>
      </c>
      <c r="H71" s="2">
        <f t="shared" si="9"/>
        <v>7881286</v>
      </c>
      <c r="I71" s="2">
        <f t="shared" si="9"/>
        <v>62309285</v>
      </c>
      <c r="J71" s="2">
        <f t="shared" si="9"/>
        <v>68068767</v>
      </c>
      <c r="K71" s="2">
        <f t="shared" si="9"/>
        <v>74595460</v>
      </c>
    </row>
    <row r="72" spans="1:11" ht="12.75" hidden="1">
      <c r="A72" s="1" t="s">
        <v>104</v>
      </c>
      <c r="B72" s="2">
        <f>+B77</f>
        <v>0</v>
      </c>
      <c r="C72" s="2">
        <f aca="true" t="shared" si="10" ref="C72:K72">+C77</f>
        <v>66615005</v>
      </c>
      <c r="D72" s="2">
        <f t="shared" si="10"/>
        <v>86816547</v>
      </c>
      <c r="E72" s="2">
        <f t="shared" si="10"/>
        <v>84165873</v>
      </c>
      <c r="F72" s="2">
        <f t="shared" si="10"/>
        <v>82686637</v>
      </c>
      <c r="G72" s="2">
        <f t="shared" si="10"/>
        <v>82686637</v>
      </c>
      <c r="H72" s="2">
        <f t="shared" si="10"/>
        <v>12289792</v>
      </c>
      <c r="I72" s="2">
        <f t="shared" si="10"/>
        <v>124476118</v>
      </c>
      <c r="J72" s="2">
        <f t="shared" si="10"/>
        <v>136390270</v>
      </c>
      <c r="K72" s="2">
        <f t="shared" si="10"/>
        <v>149905629</v>
      </c>
    </row>
    <row r="73" spans="1:11" ht="12.75" hidden="1">
      <c r="A73" s="1" t="s">
        <v>105</v>
      </c>
      <c r="B73" s="2">
        <f>+B74</f>
        <v>76862036.33333333</v>
      </c>
      <c r="C73" s="2">
        <f aca="true" t="shared" si="11" ref="C73:K73">+(C78+C80+C81+C82)-(B78+B80+B81+B82)</f>
        <v>55056090</v>
      </c>
      <c r="D73" s="2">
        <f t="shared" si="11"/>
        <v>54452592</v>
      </c>
      <c r="E73" s="2">
        <f t="shared" si="11"/>
        <v>-76986584</v>
      </c>
      <c r="F73" s="2">
        <f>+(F78+F80+F81+F82)-(D78+D80+D81+D82)</f>
        <v>52435691</v>
      </c>
      <c r="G73" s="2">
        <f>+(G78+G80+G81+G82)-(D78+D80+D81+D82)</f>
        <v>52435691</v>
      </c>
      <c r="H73" s="2">
        <f>+(H78+H80+H81+H82)-(D78+D80+D81+D82)</f>
        <v>-101844386</v>
      </c>
      <c r="I73" s="2">
        <f>+(I78+I80+I81+I82)-(E78+E80+E81+E82)</f>
        <v>25182181</v>
      </c>
      <c r="J73" s="2">
        <f t="shared" si="11"/>
        <v>18395334</v>
      </c>
      <c r="K73" s="2">
        <f t="shared" si="11"/>
        <v>5908700</v>
      </c>
    </row>
    <row r="74" spans="1:11" ht="12.75" hidden="1">
      <c r="A74" s="1" t="s">
        <v>106</v>
      </c>
      <c r="B74" s="2">
        <f>+TREND(C74:E74)</f>
        <v>76862036.33333333</v>
      </c>
      <c r="C74" s="2">
        <f>+C73</f>
        <v>55056090</v>
      </c>
      <c r="D74" s="2">
        <f aca="true" t="shared" si="12" ref="D74:K74">+D73</f>
        <v>54452592</v>
      </c>
      <c r="E74" s="2">
        <f t="shared" si="12"/>
        <v>-76986584</v>
      </c>
      <c r="F74" s="2">
        <f t="shared" si="12"/>
        <v>52435691</v>
      </c>
      <c r="G74" s="2">
        <f t="shared" si="12"/>
        <v>52435691</v>
      </c>
      <c r="H74" s="2">
        <f t="shared" si="12"/>
        <v>-101844386</v>
      </c>
      <c r="I74" s="2">
        <f t="shared" si="12"/>
        <v>25182181</v>
      </c>
      <c r="J74" s="2">
        <f t="shared" si="12"/>
        <v>18395334</v>
      </c>
      <c r="K74" s="2">
        <f t="shared" si="12"/>
        <v>5908700</v>
      </c>
    </row>
    <row r="75" spans="1:11" ht="12.75" hidden="1">
      <c r="A75" s="1" t="s">
        <v>107</v>
      </c>
      <c r="B75" s="2">
        <f>+B84-(((B80+B81+B78)*B70)-B79)</f>
        <v>0</v>
      </c>
      <c r="C75" s="2">
        <f aca="true" t="shared" si="13" ref="C75:K75">+C84-(((C80+C81+C78)*C70)-C79)</f>
        <v>211271226.5642117</v>
      </c>
      <c r="D75" s="2">
        <f t="shared" si="13"/>
        <v>286665187.09808576</v>
      </c>
      <c r="E75" s="2">
        <f t="shared" si="13"/>
        <v>36754144.89397958</v>
      </c>
      <c r="F75" s="2">
        <f t="shared" si="13"/>
        <v>100583077.54760301</v>
      </c>
      <c r="G75" s="2">
        <f t="shared" si="13"/>
        <v>100583077.54760301</v>
      </c>
      <c r="H75" s="2">
        <f t="shared" si="13"/>
        <v>2909158.2654417586</v>
      </c>
      <c r="I75" s="2">
        <f t="shared" si="13"/>
        <v>191950123.7567897</v>
      </c>
      <c r="J75" s="2">
        <f t="shared" si="13"/>
        <v>182855982.13881898</v>
      </c>
      <c r="K75" s="2">
        <f t="shared" si="13"/>
        <v>180026622.092646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0</v>
      </c>
      <c r="C77" s="3">
        <v>66615005</v>
      </c>
      <c r="D77" s="3">
        <v>86816547</v>
      </c>
      <c r="E77" s="3">
        <v>84165873</v>
      </c>
      <c r="F77" s="3">
        <v>82686637</v>
      </c>
      <c r="G77" s="3">
        <v>82686637</v>
      </c>
      <c r="H77" s="3">
        <v>12289792</v>
      </c>
      <c r="I77" s="3">
        <v>124476118</v>
      </c>
      <c r="J77" s="3">
        <v>136390270</v>
      </c>
      <c r="K77" s="3">
        <v>149905629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0</v>
      </c>
      <c r="C79" s="3">
        <v>184104294</v>
      </c>
      <c r="D79" s="3">
        <v>254612632</v>
      </c>
      <c r="E79" s="3">
        <v>50827622</v>
      </c>
      <c r="F79" s="3">
        <v>174092824</v>
      </c>
      <c r="G79" s="3">
        <v>174092824</v>
      </c>
      <c r="H79" s="3">
        <v>7709966</v>
      </c>
      <c r="I79" s="3">
        <v>220344228</v>
      </c>
      <c r="J79" s="3">
        <v>220344227</v>
      </c>
      <c r="K79" s="3">
        <v>220344228</v>
      </c>
    </row>
    <row r="80" spans="1:11" ht="12.75" hidden="1">
      <c r="A80" s="1" t="s">
        <v>68</v>
      </c>
      <c r="B80" s="3">
        <v>0</v>
      </c>
      <c r="C80" s="3">
        <v>35185412</v>
      </c>
      <c r="D80" s="3">
        <v>72465171</v>
      </c>
      <c r="E80" s="3">
        <v>32522098</v>
      </c>
      <c r="F80" s="3">
        <v>147845435</v>
      </c>
      <c r="G80" s="3">
        <v>147845435</v>
      </c>
      <c r="H80" s="3">
        <v>5557489</v>
      </c>
      <c r="I80" s="3">
        <v>55643270</v>
      </c>
      <c r="J80" s="3">
        <v>74038604</v>
      </c>
      <c r="K80" s="3">
        <v>79947304</v>
      </c>
    </row>
    <row r="81" spans="1:11" ht="12.75" hidden="1">
      <c r="A81" s="1" t="s">
        <v>69</v>
      </c>
      <c r="B81" s="3">
        <v>0</v>
      </c>
      <c r="C81" s="3">
        <v>19870678</v>
      </c>
      <c r="D81" s="3">
        <v>37043511</v>
      </c>
      <c r="E81" s="3">
        <v>0</v>
      </c>
      <c r="F81" s="3">
        <v>14098938</v>
      </c>
      <c r="G81" s="3">
        <v>14098938</v>
      </c>
      <c r="H81" s="3">
        <v>2106807</v>
      </c>
      <c r="I81" s="3">
        <v>2061009</v>
      </c>
      <c r="J81" s="3">
        <v>2061009</v>
      </c>
      <c r="K81" s="3">
        <v>2061009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49022524</v>
      </c>
      <c r="D83" s="3">
        <v>52829865</v>
      </c>
      <c r="E83" s="3">
        <v>36421589</v>
      </c>
      <c r="F83" s="3">
        <v>41597126</v>
      </c>
      <c r="G83" s="3">
        <v>41597126</v>
      </c>
      <c r="H83" s="3">
        <v>7881286</v>
      </c>
      <c r="I83" s="3">
        <v>62309285</v>
      </c>
      <c r="J83" s="3">
        <v>68068767</v>
      </c>
      <c r="K83" s="3">
        <v>74595460</v>
      </c>
    </row>
    <row r="84" spans="1:11" ht="12.75" hidden="1">
      <c r="A84" s="1" t="s">
        <v>72</v>
      </c>
      <c r="B84" s="3">
        <v>0</v>
      </c>
      <c r="C84" s="3">
        <v>67683157</v>
      </c>
      <c r="D84" s="3">
        <v>98691106</v>
      </c>
      <c r="E84" s="3">
        <v>0</v>
      </c>
      <c r="F84" s="3">
        <v>7959530</v>
      </c>
      <c r="G84" s="3">
        <v>7959530</v>
      </c>
      <c r="H84" s="3">
        <v>114207</v>
      </c>
      <c r="I84" s="3">
        <v>491054</v>
      </c>
      <c r="J84" s="3">
        <v>491054</v>
      </c>
      <c r="K84" s="3">
        <v>491054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36235580</v>
      </c>
      <c r="C5" s="6">
        <v>1131594</v>
      </c>
      <c r="D5" s="23">
        <v>13541103</v>
      </c>
      <c r="E5" s="24">
        <v>36400000</v>
      </c>
      <c r="F5" s="6">
        <v>36400000</v>
      </c>
      <c r="G5" s="25">
        <v>36400000</v>
      </c>
      <c r="H5" s="26">
        <v>44978928</v>
      </c>
      <c r="I5" s="24">
        <v>45500000</v>
      </c>
      <c r="J5" s="6">
        <v>48230001</v>
      </c>
      <c r="K5" s="25">
        <v>51123800</v>
      </c>
    </row>
    <row r="6" spans="1:11" ht="13.5">
      <c r="A6" s="22" t="s">
        <v>18</v>
      </c>
      <c r="B6" s="6">
        <v>32199944</v>
      </c>
      <c r="C6" s="6">
        <v>-204579</v>
      </c>
      <c r="D6" s="23">
        <v>4851890</v>
      </c>
      <c r="E6" s="24">
        <v>11168822</v>
      </c>
      <c r="F6" s="6">
        <v>11168822</v>
      </c>
      <c r="G6" s="25">
        <v>11168822</v>
      </c>
      <c r="H6" s="26">
        <v>6640743</v>
      </c>
      <c r="I6" s="24">
        <v>12532290</v>
      </c>
      <c r="J6" s="6">
        <v>14383327</v>
      </c>
      <c r="K6" s="25">
        <v>16505669</v>
      </c>
    </row>
    <row r="7" spans="1:11" ht="13.5">
      <c r="A7" s="22" t="s">
        <v>19</v>
      </c>
      <c r="B7" s="6">
        <v>0</v>
      </c>
      <c r="C7" s="6">
        <v>-1782715</v>
      </c>
      <c r="D7" s="23">
        <v>16141970</v>
      </c>
      <c r="E7" s="24">
        <v>12932000</v>
      </c>
      <c r="F7" s="6">
        <v>12932000</v>
      </c>
      <c r="G7" s="25">
        <v>12932000</v>
      </c>
      <c r="H7" s="26">
        <v>6755109</v>
      </c>
      <c r="I7" s="24">
        <v>13643260</v>
      </c>
      <c r="J7" s="6">
        <v>14393639</v>
      </c>
      <c r="K7" s="25">
        <v>15185289</v>
      </c>
    </row>
    <row r="8" spans="1:11" ht="13.5">
      <c r="A8" s="22" t="s">
        <v>20</v>
      </c>
      <c r="B8" s="6">
        <v>56569328</v>
      </c>
      <c r="C8" s="6">
        <v>0</v>
      </c>
      <c r="D8" s="23">
        <v>176338519</v>
      </c>
      <c r="E8" s="24">
        <v>214465050</v>
      </c>
      <c r="F8" s="6">
        <v>253797050</v>
      </c>
      <c r="G8" s="25">
        <v>253797050</v>
      </c>
      <c r="H8" s="26">
        <v>133128447</v>
      </c>
      <c r="I8" s="24">
        <v>221511305</v>
      </c>
      <c r="J8" s="6">
        <v>228898287</v>
      </c>
      <c r="K8" s="25">
        <v>221318773</v>
      </c>
    </row>
    <row r="9" spans="1:11" ht="13.5">
      <c r="A9" s="22" t="s">
        <v>21</v>
      </c>
      <c r="B9" s="6">
        <v>13538223</v>
      </c>
      <c r="C9" s="6">
        <v>717853</v>
      </c>
      <c r="D9" s="23">
        <v>-2172019</v>
      </c>
      <c r="E9" s="24">
        <v>11380159</v>
      </c>
      <c r="F9" s="6">
        <v>11953123</v>
      </c>
      <c r="G9" s="25">
        <v>11953123</v>
      </c>
      <c r="H9" s="26">
        <v>6148505</v>
      </c>
      <c r="I9" s="24">
        <v>12006070</v>
      </c>
      <c r="J9" s="6">
        <v>12371451</v>
      </c>
      <c r="K9" s="25">
        <v>13051878</v>
      </c>
    </row>
    <row r="10" spans="1:11" ht="25.5">
      <c r="A10" s="27" t="s">
        <v>96</v>
      </c>
      <c r="B10" s="28">
        <f>SUM(B5:B9)</f>
        <v>138543075</v>
      </c>
      <c r="C10" s="29">
        <f aca="true" t="shared" si="0" ref="C10:K10">SUM(C5:C9)</f>
        <v>-137847</v>
      </c>
      <c r="D10" s="30">
        <f t="shared" si="0"/>
        <v>208701463</v>
      </c>
      <c r="E10" s="28">
        <f t="shared" si="0"/>
        <v>286346031</v>
      </c>
      <c r="F10" s="29">
        <f t="shared" si="0"/>
        <v>326250995</v>
      </c>
      <c r="G10" s="31">
        <f t="shared" si="0"/>
        <v>326250995</v>
      </c>
      <c r="H10" s="32">
        <f t="shared" si="0"/>
        <v>197651732</v>
      </c>
      <c r="I10" s="28">
        <f t="shared" si="0"/>
        <v>305192925</v>
      </c>
      <c r="J10" s="29">
        <f t="shared" si="0"/>
        <v>318276705</v>
      </c>
      <c r="K10" s="31">
        <f t="shared" si="0"/>
        <v>317185409</v>
      </c>
    </row>
    <row r="11" spans="1:11" ht="13.5">
      <c r="A11" s="22" t="s">
        <v>22</v>
      </c>
      <c r="B11" s="6">
        <v>31856859</v>
      </c>
      <c r="C11" s="6">
        <v>7696402</v>
      </c>
      <c r="D11" s="23">
        <v>106035321</v>
      </c>
      <c r="E11" s="24">
        <v>114085798</v>
      </c>
      <c r="F11" s="6">
        <v>123656139</v>
      </c>
      <c r="G11" s="25">
        <v>123656139</v>
      </c>
      <c r="H11" s="26">
        <v>105152680</v>
      </c>
      <c r="I11" s="24">
        <v>132471070</v>
      </c>
      <c r="J11" s="6">
        <v>141016557</v>
      </c>
      <c r="K11" s="25">
        <v>150119932</v>
      </c>
    </row>
    <row r="12" spans="1:11" ht="13.5">
      <c r="A12" s="22" t="s">
        <v>23</v>
      </c>
      <c r="B12" s="6">
        <v>1955751</v>
      </c>
      <c r="C12" s="6">
        <v>1575877</v>
      </c>
      <c r="D12" s="23">
        <v>20723884</v>
      </c>
      <c r="E12" s="24">
        <v>22046304</v>
      </c>
      <c r="F12" s="6">
        <v>22046304</v>
      </c>
      <c r="G12" s="25">
        <v>22046304</v>
      </c>
      <c r="H12" s="26">
        <v>18492786</v>
      </c>
      <c r="I12" s="24">
        <v>23647434</v>
      </c>
      <c r="J12" s="6">
        <v>25184514</v>
      </c>
      <c r="K12" s="25">
        <v>26821508</v>
      </c>
    </row>
    <row r="13" spans="1:11" ht="13.5">
      <c r="A13" s="22" t="s">
        <v>97</v>
      </c>
      <c r="B13" s="6">
        <v>6366932</v>
      </c>
      <c r="C13" s="6">
        <v>0</v>
      </c>
      <c r="D13" s="23">
        <v>0</v>
      </c>
      <c r="E13" s="24">
        <v>33390000</v>
      </c>
      <c r="F13" s="6">
        <v>33390000</v>
      </c>
      <c r="G13" s="25">
        <v>33390000</v>
      </c>
      <c r="H13" s="26">
        <v>0</v>
      </c>
      <c r="I13" s="24">
        <v>35226450</v>
      </c>
      <c r="J13" s="6">
        <v>37163900</v>
      </c>
      <c r="K13" s="25">
        <v>39207918</v>
      </c>
    </row>
    <row r="14" spans="1:11" ht="13.5">
      <c r="A14" s="22" t="s">
        <v>24</v>
      </c>
      <c r="B14" s="6">
        <v>865659</v>
      </c>
      <c r="C14" s="6">
        <v>0</v>
      </c>
      <c r="D14" s="23">
        <v>0</v>
      </c>
      <c r="E14" s="24">
        <v>765320</v>
      </c>
      <c r="F14" s="6">
        <v>765320</v>
      </c>
      <c r="G14" s="25">
        <v>765320</v>
      </c>
      <c r="H14" s="26">
        <v>0</v>
      </c>
      <c r="I14" s="24">
        <v>1299760</v>
      </c>
      <c r="J14" s="6">
        <v>1371248</v>
      </c>
      <c r="K14" s="25">
        <v>1446665</v>
      </c>
    </row>
    <row r="15" spans="1:11" ht="13.5">
      <c r="A15" s="22" t="s">
        <v>98</v>
      </c>
      <c r="B15" s="6">
        <v>24497989</v>
      </c>
      <c r="C15" s="6">
        <v>416589</v>
      </c>
      <c r="D15" s="23">
        <v>2883138</v>
      </c>
      <c r="E15" s="24">
        <v>13804000</v>
      </c>
      <c r="F15" s="6">
        <v>15679000</v>
      </c>
      <c r="G15" s="25">
        <v>15679000</v>
      </c>
      <c r="H15" s="26">
        <v>12833867</v>
      </c>
      <c r="I15" s="24">
        <v>17702120</v>
      </c>
      <c r="J15" s="6">
        <v>17848639</v>
      </c>
      <c r="K15" s="25">
        <v>18851148</v>
      </c>
    </row>
    <row r="16" spans="1:11" ht="13.5">
      <c r="A16" s="22" t="s">
        <v>20</v>
      </c>
      <c r="B16" s="6">
        <v>270982</v>
      </c>
      <c r="C16" s="6">
        <v>0</v>
      </c>
      <c r="D16" s="23">
        <v>1938652</v>
      </c>
      <c r="E16" s="24">
        <v>600000</v>
      </c>
      <c r="F16" s="6">
        <v>600000</v>
      </c>
      <c r="G16" s="25">
        <v>600000</v>
      </c>
      <c r="H16" s="26">
        <v>572000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15000121</v>
      </c>
      <c r="C17" s="6">
        <v>8967144</v>
      </c>
      <c r="D17" s="23">
        <v>85539590</v>
      </c>
      <c r="E17" s="24">
        <v>101067643</v>
      </c>
      <c r="F17" s="6">
        <v>117235274</v>
      </c>
      <c r="G17" s="25">
        <v>117235274</v>
      </c>
      <c r="H17" s="26">
        <v>89849259</v>
      </c>
      <c r="I17" s="24">
        <v>121361786</v>
      </c>
      <c r="J17" s="6">
        <v>132264982</v>
      </c>
      <c r="K17" s="25">
        <v>143984298</v>
      </c>
    </row>
    <row r="18" spans="1:11" ht="13.5">
      <c r="A18" s="33" t="s">
        <v>26</v>
      </c>
      <c r="B18" s="34">
        <f>SUM(B11:B17)</f>
        <v>80814293</v>
      </c>
      <c r="C18" s="35">
        <f aca="true" t="shared" si="1" ref="C18:K18">SUM(C11:C17)</f>
        <v>18656012</v>
      </c>
      <c r="D18" s="36">
        <f t="shared" si="1"/>
        <v>217120585</v>
      </c>
      <c r="E18" s="34">
        <f t="shared" si="1"/>
        <v>285759065</v>
      </c>
      <c r="F18" s="35">
        <f t="shared" si="1"/>
        <v>313372037</v>
      </c>
      <c r="G18" s="37">
        <f t="shared" si="1"/>
        <v>313372037</v>
      </c>
      <c r="H18" s="38">
        <f t="shared" si="1"/>
        <v>226900592</v>
      </c>
      <c r="I18" s="34">
        <f t="shared" si="1"/>
        <v>331708620</v>
      </c>
      <c r="J18" s="35">
        <f t="shared" si="1"/>
        <v>354849840</v>
      </c>
      <c r="K18" s="37">
        <f t="shared" si="1"/>
        <v>380431469</v>
      </c>
    </row>
    <row r="19" spans="1:11" ht="13.5">
      <c r="A19" s="33" t="s">
        <v>27</v>
      </c>
      <c r="B19" s="39">
        <f>+B10-B18</f>
        <v>57728782</v>
      </c>
      <c r="C19" s="40">
        <f aca="true" t="shared" si="2" ref="C19:K19">+C10-C18</f>
        <v>-18793859</v>
      </c>
      <c r="D19" s="41">
        <f t="shared" si="2"/>
        <v>-8419122</v>
      </c>
      <c r="E19" s="39">
        <f t="shared" si="2"/>
        <v>586966</v>
      </c>
      <c r="F19" s="40">
        <f t="shared" si="2"/>
        <v>12878958</v>
      </c>
      <c r="G19" s="42">
        <f t="shared" si="2"/>
        <v>12878958</v>
      </c>
      <c r="H19" s="43">
        <f t="shared" si="2"/>
        <v>-29248860</v>
      </c>
      <c r="I19" s="39">
        <f t="shared" si="2"/>
        <v>-26515695</v>
      </c>
      <c r="J19" s="40">
        <f t="shared" si="2"/>
        <v>-36573135</v>
      </c>
      <c r="K19" s="42">
        <f t="shared" si="2"/>
        <v>-63246060</v>
      </c>
    </row>
    <row r="20" spans="1:11" ht="25.5">
      <c r="A20" s="44" t="s">
        <v>28</v>
      </c>
      <c r="B20" s="45">
        <v>-31030217</v>
      </c>
      <c r="C20" s="46">
        <v>0</v>
      </c>
      <c r="D20" s="47">
        <v>19972315</v>
      </c>
      <c r="E20" s="45">
        <v>44932150</v>
      </c>
      <c r="F20" s="46">
        <v>44932150</v>
      </c>
      <c r="G20" s="48">
        <v>44932150</v>
      </c>
      <c r="H20" s="49">
        <v>0</v>
      </c>
      <c r="I20" s="45">
        <v>47570891</v>
      </c>
      <c r="J20" s="46">
        <v>50187291</v>
      </c>
      <c r="K20" s="48">
        <v>52947591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600000</v>
      </c>
      <c r="F21" s="52">
        <v>600000</v>
      </c>
      <c r="G21" s="54">
        <v>600000</v>
      </c>
      <c r="H21" s="55">
        <v>0</v>
      </c>
      <c r="I21" s="51">
        <v>70000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26698565</v>
      </c>
      <c r="C22" s="58">
        <f aca="true" t="shared" si="3" ref="C22:K22">SUM(C19:C21)</f>
        <v>-18793859</v>
      </c>
      <c r="D22" s="59">
        <f t="shared" si="3"/>
        <v>11553193</v>
      </c>
      <c r="E22" s="57">
        <f t="shared" si="3"/>
        <v>46119116</v>
      </c>
      <c r="F22" s="58">
        <f t="shared" si="3"/>
        <v>58411108</v>
      </c>
      <c r="G22" s="60">
        <f t="shared" si="3"/>
        <v>58411108</v>
      </c>
      <c r="H22" s="61">
        <f t="shared" si="3"/>
        <v>-29248860</v>
      </c>
      <c r="I22" s="57">
        <f t="shared" si="3"/>
        <v>21125196</v>
      </c>
      <c r="J22" s="58">
        <f t="shared" si="3"/>
        <v>13614156</v>
      </c>
      <c r="K22" s="60">
        <f t="shared" si="3"/>
        <v>-10298469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26698565</v>
      </c>
      <c r="C24" s="40">
        <f aca="true" t="shared" si="4" ref="C24:K24">SUM(C22:C23)</f>
        <v>-18793859</v>
      </c>
      <c r="D24" s="41">
        <f t="shared" si="4"/>
        <v>11553193</v>
      </c>
      <c r="E24" s="39">
        <f t="shared" si="4"/>
        <v>46119116</v>
      </c>
      <c r="F24" s="40">
        <f t="shared" si="4"/>
        <v>58411108</v>
      </c>
      <c r="G24" s="42">
        <f t="shared" si="4"/>
        <v>58411108</v>
      </c>
      <c r="H24" s="43">
        <f t="shared" si="4"/>
        <v>-29248860</v>
      </c>
      <c r="I24" s="39">
        <f t="shared" si="4"/>
        <v>21125196</v>
      </c>
      <c r="J24" s="40">
        <f t="shared" si="4"/>
        <v>13614156</v>
      </c>
      <c r="K24" s="42">
        <f t="shared" si="4"/>
        <v>-10298469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78600178</v>
      </c>
      <c r="C27" s="7">
        <v>13185088</v>
      </c>
      <c r="D27" s="69">
        <v>126134367</v>
      </c>
      <c r="E27" s="70">
        <v>89134150</v>
      </c>
      <c r="F27" s="7">
        <v>119787257</v>
      </c>
      <c r="G27" s="71">
        <v>119787257</v>
      </c>
      <c r="H27" s="72">
        <v>78013981</v>
      </c>
      <c r="I27" s="70">
        <v>99666031</v>
      </c>
      <c r="J27" s="7">
        <v>105147664</v>
      </c>
      <c r="K27" s="71">
        <v>110930779</v>
      </c>
    </row>
    <row r="28" spans="1:11" ht="13.5">
      <c r="A28" s="73" t="s">
        <v>33</v>
      </c>
      <c r="B28" s="6">
        <v>3348911</v>
      </c>
      <c r="C28" s="6">
        <v>4754407</v>
      </c>
      <c r="D28" s="23">
        <v>38933472</v>
      </c>
      <c r="E28" s="24">
        <v>45532150</v>
      </c>
      <c r="F28" s="6">
        <v>45679906</v>
      </c>
      <c r="G28" s="25">
        <v>45679906</v>
      </c>
      <c r="H28" s="26">
        <v>0</v>
      </c>
      <c r="I28" s="24">
        <v>47640891</v>
      </c>
      <c r="J28" s="6">
        <v>50261141</v>
      </c>
      <c r="K28" s="25">
        <v>53025503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8430681</v>
      </c>
      <c r="D31" s="23">
        <v>87183945</v>
      </c>
      <c r="E31" s="24">
        <v>43602000</v>
      </c>
      <c r="F31" s="6">
        <v>74107351</v>
      </c>
      <c r="G31" s="25">
        <v>74107351</v>
      </c>
      <c r="H31" s="26">
        <v>0</v>
      </c>
      <c r="I31" s="24">
        <v>52025140</v>
      </c>
      <c r="J31" s="6">
        <v>54886523</v>
      </c>
      <c r="K31" s="25">
        <v>57905276</v>
      </c>
    </row>
    <row r="32" spans="1:11" ht="13.5">
      <c r="A32" s="33" t="s">
        <v>36</v>
      </c>
      <c r="B32" s="7">
        <f>SUM(B28:B31)</f>
        <v>3348911</v>
      </c>
      <c r="C32" s="7">
        <f aca="true" t="shared" si="5" ref="C32:K32">SUM(C28:C31)</f>
        <v>13185088</v>
      </c>
      <c r="D32" s="69">
        <f t="shared" si="5"/>
        <v>126117417</v>
      </c>
      <c r="E32" s="70">
        <f t="shared" si="5"/>
        <v>89134150</v>
      </c>
      <c r="F32" s="7">
        <f t="shared" si="5"/>
        <v>119787257</v>
      </c>
      <c r="G32" s="71">
        <f t="shared" si="5"/>
        <v>119787257</v>
      </c>
      <c r="H32" s="72">
        <f t="shared" si="5"/>
        <v>0</v>
      </c>
      <c r="I32" s="70">
        <f t="shared" si="5"/>
        <v>99666031</v>
      </c>
      <c r="J32" s="7">
        <f t="shared" si="5"/>
        <v>105147664</v>
      </c>
      <c r="K32" s="71">
        <f t="shared" si="5"/>
        <v>110930779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471132089</v>
      </c>
      <c r="C35" s="6">
        <v>-35881923</v>
      </c>
      <c r="D35" s="23">
        <v>175780005</v>
      </c>
      <c r="E35" s="24">
        <v>156240711</v>
      </c>
      <c r="F35" s="6">
        <v>188858830</v>
      </c>
      <c r="G35" s="25">
        <v>188858830</v>
      </c>
      <c r="H35" s="26">
        <v>-73102095</v>
      </c>
      <c r="I35" s="24">
        <v>134375463</v>
      </c>
      <c r="J35" s="6">
        <v>79662124</v>
      </c>
      <c r="K35" s="25">
        <v>-2192656</v>
      </c>
    </row>
    <row r="36" spans="1:11" ht="13.5">
      <c r="A36" s="22" t="s">
        <v>39</v>
      </c>
      <c r="B36" s="6">
        <v>248584463</v>
      </c>
      <c r="C36" s="6">
        <v>13185088</v>
      </c>
      <c r="D36" s="23">
        <v>701947143</v>
      </c>
      <c r="E36" s="24">
        <v>730902566</v>
      </c>
      <c r="F36" s="6">
        <v>761422496</v>
      </c>
      <c r="G36" s="25">
        <v>761422496</v>
      </c>
      <c r="H36" s="26">
        <v>78013981</v>
      </c>
      <c r="I36" s="24">
        <v>711072487</v>
      </c>
      <c r="J36" s="6">
        <v>779056251</v>
      </c>
      <c r="K36" s="25">
        <v>850779111</v>
      </c>
    </row>
    <row r="37" spans="1:11" ht="13.5">
      <c r="A37" s="22" t="s">
        <v>40</v>
      </c>
      <c r="B37" s="6">
        <v>174885747</v>
      </c>
      <c r="C37" s="6">
        <v>-3902976</v>
      </c>
      <c r="D37" s="23">
        <v>87178105</v>
      </c>
      <c r="E37" s="24">
        <v>46566354</v>
      </c>
      <c r="F37" s="6">
        <v>69981828</v>
      </c>
      <c r="G37" s="25">
        <v>69981828</v>
      </c>
      <c r="H37" s="26">
        <v>34047451</v>
      </c>
      <c r="I37" s="24">
        <v>80858094</v>
      </c>
      <c r="J37" s="6">
        <v>80514353</v>
      </c>
      <c r="K37" s="25">
        <v>80680886</v>
      </c>
    </row>
    <row r="38" spans="1:11" ht="13.5">
      <c r="A38" s="22" t="s">
        <v>41</v>
      </c>
      <c r="B38" s="6">
        <v>26413101</v>
      </c>
      <c r="C38" s="6">
        <v>0</v>
      </c>
      <c r="D38" s="23">
        <v>28352806</v>
      </c>
      <c r="E38" s="24">
        <v>11000000</v>
      </c>
      <c r="F38" s="6">
        <v>11000000</v>
      </c>
      <c r="G38" s="25">
        <v>11000000</v>
      </c>
      <c r="H38" s="26">
        <v>0</v>
      </c>
      <c r="I38" s="24">
        <v>29585996</v>
      </c>
      <c r="J38" s="6">
        <v>29585996</v>
      </c>
      <c r="K38" s="25">
        <v>29585996</v>
      </c>
    </row>
    <row r="39" spans="1:11" ht="13.5">
      <c r="A39" s="22" t="s">
        <v>42</v>
      </c>
      <c r="B39" s="6">
        <v>491719139</v>
      </c>
      <c r="C39" s="6">
        <v>0</v>
      </c>
      <c r="D39" s="23">
        <v>750643049</v>
      </c>
      <c r="E39" s="24">
        <v>783457807</v>
      </c>
      <c r="F39" s="6">
        <v>810888390</v>
      </c>
      <c r="G39" s="25">
        <v>810888390</v>
      </c>
      <c r="H39" s="26">
        <v>59900185</v>
      </c>
      <c r="I39" s="24">
        <v>735003864</v>
      </c>
      <c r="J39" s="6">
        <v>748618032</v>
      </c>
      <c r="K39" s="25">
        <v>738319578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-9647407</v>
      </c>
      <c r="D42" s="23">
        <v>-118956041</v>
      </c>
      <c r="E42" s="24">
        <v>62428917</v>
      </c>
      <c r="F42" s="6">
        <v>76612057</v>
      </c>
      <c r="G42" s="25">
        <v>76612057</v>
      </c>
      <c r="H42" s="26">
        <v>198455348</v>
      </c>
      <c r="I42" s="24">
        <v>-1567839</v>
      </c>
      <c r="J42" s="6">
        <v>-10858794</v>
      </c>
      <c r="K42" s="25">
        <v>-39264932</v>
      </c>
    </row>
    <row r="43" spans="1:11" ht="13.5">
      <c r="A43" s="22" t="s">
        <v>45</v>
      </c>
      <c r="B43" s="6">
        <v>22821410</v>
      </c>
      <c r="C43" s="6">
        <v>-22821410</v>
      </c>
      <c r="D43" s="23">
        <v>0</v>
      </c>
      <c r="E43" s="24">
        <v>-89727150</v>
      </c>
      <c r="F43" s="6">
        <v>-118656606</v>
      </c>
      <c r="G43" s="25">
        <v>-118656606</v>
      </c>
      <c r="H43" s="26">
        <v>-88326904</v>
      </c>
      <c r="I43" s="24">
        <v>-99092796</v>
      </c>
      <c r="J43" s="6">
        <v>-104616751</v>
      </c>
      <c r="K43" s="25">
        <v>-110370666</v>
      </c>
    </row>
    <row r="44" spans="1:11" ht="13.5">
      <c r="A44" s="22" t="s">
        <v>46</v>
      </c>
      <c r="B44" s="6">
        <v>1510104</v>
      </c>
      <c r="C44" s="6">
        <v>-1522094</v>
      </c>
      <c r="D44" s="23">
        <v>427467</v>
      </c>
      <c r="E44" s="24">
        <v>-15477</v>
      </c>
      <c r="F44" s="6">
        <v>0</v>
      </c>
      <c r="G44" s="25">
        <v>0</v>
      </c>
      <c r="H44" s="26">
        <v>-19142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28367737</v>
      </c>
      <c r="C45" s="7">
        <v>-33990911</v>
      </c>
      <c r="D45" s="69">
        <v>103978361</v>
      </c>
      <c r="E45" s="70">
        <v>93149948</v>
      </c>
      <c r="F45" s="7">
        <v>105849692</v>
      </c>
      <c r="G45" s="71">
        <v>105849692</v>
      </c>
      <c r="H45" s="72">
        <v>110123344</v>
      </c>
      <c r="I45" s="70">
        <v>47229516</v>
      </c>
      <c r="J45" s="7">
        <v>-21607392</v>
      </c>
      <c r="K45" s="71">
        <v>-122044223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10458040</v>
      </c>
      <c r="C48" s="6">
        <v>-40244756</v>
      </c>
      <c r="D48" s="23">
        <v>149193249</v>
      </c>
      <c r="E48" s="24">
        <v>113941424</v>
      </c>
      <c r="F48" s="6">
        <v>118781692</v>
      </c>
      <c r="G48" s="25">
        <v>118781692</v>
      </c>
      <c r="H48" s="26">
        <v>-96854823</v>
      </c>
      <c r="I48" s="24">
        <v>93536555</v>
      </c>
      <c r="J48" s="6">
        <v>27235532</v>
      </c>
      <c r="K48" s="25">
        <v>-67533588</v>
      </c>
    </row>
    <row r="49" spans="1:11" ht="13.5">
      <c r="A49" s="22" t="s">
        <v>50</v>
      </c>
      <c r="B49" s="6">
        <f>+B75</f>
        <v>173532228</v>
      </c>
      <c r="C49" s="6">
        <f aca="true" t="shared" si="6" ref="C49:K49">+C75</f>
        <v>-2328374</v>
      </c>
      <c r="D49" s="23">
        <f t="shared" si="6"/>
        <v>62402840</v>
      </c>
      <c r="E49" s="24">
        <f t="shared" si="6"/>
        <v>9919026.201265417</v>
      </c>
      <c r="F49" s="6">
        <f t="shared" si="6"/>
        <v>29759457.322642364</v>
      </c>
      <c r="G49" s="25">
        <f t="shared" si="6"/>
        <v>29759457.322642364</v>
      </c>
      <c r="H49" s="26">
        <f t="shared" si="6"/>
        <v>67974651.84822595</v>
      </c>
      <c r="I49" s="24">
        <f t="shared" si="6"/>
        <v>91748784.72679448</v>
      </c>
      <c r="J49" s="6">
        <f t="shared" si="6"/>
        <v>81437383.32872842</v>
      </c>
      <c r="K49" s="25">
        <f t="shared" si="6"/>
        <v>72646192.35820414</v>
      </c>
    </row>
    <row r="50" spans="1:11" ht="13.5">
      <c r="A50" s="33" t="s">
        <v>51</v>
      </c>
      <c r="B50" s="7">
        <f>+B48-B49</f>
        <v>-163074188</v>
      </c>
      <c r="C50" s="7">
        <f aca="true" t="shared" si="7" ref="C50:K50">+C48-C49</f>
        <v>-37916382</v>
      </c>
      <c r="D50" s="69">
        <f t="shared" si="7"/>
        <v>86790409</v>
      </c>
      <c r="E50" s="70">
        <f t="shared" si="7"/>
        <v>104022397.79873458</v>
      </c>
      <c r="F50" s="7">
        <f t="shared" si="7"/>
        <v>89022234.67735764</v>
      </c>
      <c r="G50" s="71">
        <f t="shared" si="7"/>
        <v>89022234.67735764</v>
      </c>
      <c r="H50" s="72">
        <f t="shared" si="7"/>
        <v>-164829474.84822595</v>
      </c>
      <c r="I50" s="70">
        <f t="shared" si="7"/>
        <v>1787770.2732055187</v>
      </c>
      <c r="J50" s="7">
        <f t="shared" si="7"/>
        <v>-54201851.32872842</v>
      </c>
      <c r="K50" s="71">
        <f t="shared" si="7"/>
        <v>-140179780.35820413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271380435</v>
      </c>
      <c r="C53" s="6">
        <v>13185088</v>
      </c>
      <c r="D53" s="23">
        <v>646649854</v>
      </c>
      <c r="E53" s="24">
        <v>730902566</v>
      </c>
      <c r="F53" s="6">
        <v>761422496</v>
      </c>
      <c r="G53" s="25">
        <v>761422496</v>
      </c>
      <c r="H53" s="26">
        <v>78013981</v>
      </c>
      <c r="I53" s="24">
        <v>358947751</v>
      </c>
      <c r="J53" s="6">
        <v>426931515</v>
      </c>
      <c r="K53" s="25">
        <v>498654375</v>
      </c>
    </row>
    <row r="54" spans="1:11" ht="13.5">
      <c r="A54" s="22" t="s">
        <v>54</v>
      </c>
      <c r="B54" s="6">
        <v>0</v>
      </c>
      <c r="C54" s="6">
        <v>0</v>
      </c>
      <c r="D54" s="23">
        <v>0</v>
      </c>
      <c r="E54" s="24">
        <v>33390000</v>
      </c>
      <c r="F54" s="6">
        <v>33390000</v>
      </c>
      <c r="G54" s="25">
        <v>33390000</v>
      </c>
      <c r="H54" s="26">
        <v>0</v>
      </c>
      <c r="I54" s="24">
        <v>35226450</v>
      </c>
      <c r="J54" s="6">
        <v>37163900</v>
      </c>
      <c r="K54" s="25">
        <v>39207918</v>
      </c>
    </row>
    <row r="55" spans="1:11" ht="13.5">
      <c r="A55" s="22" t="s">
        <v>55</v>
      </c>
      <c r="B55" s="6">
        <v>-5145447</v>
      </c>
      <c r="C55" s="6">
        <v>1881766</v>
      </c>
      <c r="D55" s="23">
        <v>6661158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1490002</v>
      </c>
      <c r="C56" s="6">
        <v>2360494</v>
      </c>
      <c r="D56" s="23">
        <v>15035332</v>
      </c>
      <c r="E56" s="24">
        <v>18600000</v>
      </c>
      <c r="F56" s="6">
        <v>21301717</v>
      </c>
      <c r="G56" s="25">
        <v>21301717</v>
      </c>
      <c r="H56" s="26">
        <v>15521511</v>
      </c>
      <c r="I56" s="24">
        <v>20992000</v>
      </c>
      <c r="J56" s="6">
        <v>22148162</v>
      </c>
      <c r="K56" s="25">
        <v>23369071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5024163</v>
      </c>
      <c r="C59" s="6">
        <v>7165000</v>
      </c>
      <c r="D59" s="23">
        <v>0</v>
      </c>
      <c r="E59" s="24">
        <v>304416</v>
      </c>
      <c r="F59" s="6">
        <v>304416</v>
      </c>
      <c r="G59" s="25">
        <v>304416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3323</v>
      </c>
      <c r="C63" s="98">
        <v>3323</v>
      </c>
      <c r="D63" s="99">
        <v>0</v>
      </c>
      <c r="E63" s="97">
        <v>3323</v>
      </c>
      <c r="F63" s="98">
        <v>3323</v>
      </c>
      <c r="G63" s="99">
        <v>3323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19722</v>
      </c>
      <c r="C64" s="98">
        <v>19722</v>
      </c>
      <c r="D64" s="99">
        <v>0</v>
      </c>
      <c r="E64" s="97">
        <v>19722</v>
      </c>
      <c r="F64" s="98">
        <v>19722</v>
      </c>
      <c r="G64" s="99">
        <v>19722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43779</v>
      </c>
      <c r="C65" s="98">
        <v>43779</v>
      </c>
      <c r="D65" s="99">
        <v>0</v>
      </c>
      <c r="E65" s="97">
        <v>43779</v>
      </c>
      <c r="F65" s="98">
        <v>43779</v>
      </c>
      <c r="G65" s="99">
        <v>43779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0.9895867862163655</v>
      </c>
      <c r="F70" s="5">
        <f t="shared" si="8"/>
        <v>0.6223497120541484</v>
      </c>
      <c r="G70" s="5">
        <f t="shared" si="8"/>
        <v>0.6223497120541484</v>
      </c>
      <c r="H70" s="5">
        <f t="shared" si="8"/>
        <v>0.5816844969149969</v>
      </c>
      <c r="I70" s="5">
        <f t="shared" si="8"/>
        <v>0.8741563010439521</v>
      </c>
      <c r="J70" s="5">
        <f t="shared" si="8"/>
        <v>0.86700621749079</v>
      </c>
      <c r="K70" s="5">
        <f t="shared" si="8"/>
        <v>0.8180700947388797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50100782</v>
      </c>
      <c r="F71" s="2">
        <f t="shared" si="9"/>
        <v>31864894</v>
      </c>
      <c r="G71" s="2">
        <f t="shared" si="9"/>
        <v>31864894</v>
      </c>
      <c r="H71" s="2">
        <f t="shared" si="9"/>
        <v>32026837</v>
      </c>
      <c r="I71" s="2">
        <f t="shared" si="9"/>
        <v>53550558</v>
      </c>
      <c r="J71" s="2">
        <f t="shared" si="9"/>
        <v>56982508</v>
      </c>
      <c r="K71" s="2">
        <f t="shared" si="9"/>
        <v>58009748</v>
      </c>
    </row>
    <row r="72" spans="1:11" ht="12.75" hidden="1">
      <c r="A72" s="1" t="s">
        <v>104</v>
      </c>
      <c r="B72" s="2">
        <f>+B77</f>
        <v>81053917</v>
      </c>
      <c r="C72" s="2">
        <f aca="true" t="shared" si="10" ref="C72:K72">+C77</f>
        <v>970584</v>
      </c>
      <c r="D72" s="2">
        <f t="shared" si="10"/>
        <v>16035251</v>
      </c>
      <c r="E72" s="2">
        <f t="shared" si="10"/>
        <v>50627982</v>
      </c>
      <c r="F72" s="2">
        <f t="shared" si="10"/>
        <v>51200946</v>
      </c>
      <c r="G72" s="2">
        <f t="shared" si="10"/>
        <v>51200946</v>
      </c>
      <c r="H72" s="2">
        <f t="shared" si="10"/>
        <v>55058777</v>
      </c>
      <c r="I72" s="2">
        <f t="shared" si="10"/>
        <v>61259706</v>
      </c>
      <c r="J72" s="2">
        <f t="shared" si="10"/>
        <v>65723298</v>
      </c>
      <c r="K72" s="2">
        <f t="shared" si="10"/>
        <v>70910486</v>
      </c>
    </row>
    <row r="73" spans="1:11" ht="12.75" hidden="1">
      <c r="A73" s="1" t="s">
        <v>105</v>
      </c>
      <c r="B73" s="2">
        <f>+B74</f>
        <v>-364512859.8333334</v>
      </c>
      <c r="C73" s="2">
        <f aca="true" t="shared" si="11" ref="C73:K73">+(C78+C80+C81+C82)-(B78+B80+B81+B82)</f>
        <v>-438251254</v>
      </c>
      <c r="D73" s="2">
        <f t="shared" si="11"/>
        <v>11211276</v>
      </c>
      <c r="E73" s="2">
        <f t="shared" si="11"/>
        <v>18243441</v>
      </c>
      <c r="F73" s="2">
        <f>+(F78+F80+F81+F82)-(D78+D80+D81+D82)</f>
        <v>44896292</v>
      </c>
      <c r="G73" s="2">
        <f>+(G78+G80+G81+G82)-(D78+D80+D81+D82)</f>
        <v>44896292</v>
      </c>
      <c r="H73" s="2">
        <f>+(H78+H80+H81+H82)-(D78+D80+D81+D82)</f>
        <v>8392415</v>
      </c>
      <c r="I73" s="2">
        <f>+(I78+I80+I81+I82)-(E78+E80+E81+E82)</f>
        <v>-3991289</v>
      </c>
      <c r="J73" s="2">
        <f t="shared" si="11"/>
        <v>11587684</v>
      </c>
      <c r="K73" s="2">
        <f t="shared" si="11"/>
        <v>13253010</v>
      </c>
    </row>
    <row r="74" spans="1:11" ht="12.75" hidden="1">
      <c r="A74" s="1" t="s">
        <v>106</v>
      </c>
      <c r="B74" s="2">
        <f>+TREND(C74:E74)</f>
        <v>-364512859.8333334</v>
      </c>
      <c r="C74" s="2">
        <f>+C73</f>
        <v>-438251254</v>
      </c>
      <c r="D74" s="2">
        <f aca="true" t="shared" si="12" ref="D74:K74">+D73</f>
        <v>11211276</v>
      </c>
      <c r="E74" s="2">
        <f t="shared" si="12"/>
        <v>18243441</v>
      </c>
      <c r="F74" s="2">
        <f t="shared" si="12"/>
        <v>44896292</v>
      </c>
      <c r="G74" s="2">
        <f t="shared" si="12"/>
        <v>44896292</v>
      </c>
      <c r="H74" s="2">
        <f t="shared" si="12"/>
        <v>8392415</v>
      </c>
      <c r="I74" s="2">
        <f t="shared" si="12"/>
        <v>-3991289</v>
      </c>
      <c r="J74" s="2">
        <f t="shared" si="12"/>
        <v>11587684</v>
      </c>
      <c r="K74" s="2">
        <f t="shared" si="12"/>
        <v>13253010</v>
      </c>
    </row>
    <row r="75" spans="1:11" ht="12.75" hidden="1">
      <c r="A75" s="1" t="s">
        <v>107</v>
      </c>
      <c r="B75" s="2">
        <f>+B84-(((B80+B81+B78)*B70)-B79)</f>
        <v>173532228</v>
      </c>
      <c r="C75" s="2">
        <f aca="true" t="shared" si="13" ref="C75:K75">+C84-(((C80+C81+C78)*C70)-C79)</f>
        <v>-2328374</v>
      </c>
      <c r="D75" s="2">
        <f t="shared" si="13"/>
        <v>62402840</v>
      </c>
      <c r="E75" s="2">
        <f t="shared" si="13"/>
        <v>9919026.201265417</v>
      </c>
      <c r="F75" s="2">
        <f t="shared" si="13"/>
        <v>29759457.322642364</v>
      </c>
      <c r="G75" s="2">
        <f t="shared" si="13"/>
        <v>29759457.322642364</v>
      </c>
      <c r="H75" s="2">
        <f t="shared" si="13"/>
        <v>67974651.84822595</v>
      </c>
      <c r="I75" s="2">
        <f t="shared" si="13"/>
        <v>91748784.72679448</v>
      </c>
      <c r="J75" s="2">
        <f t="shared" si="13"/>
        <v>81437383.32872842</v>
      </c>
      <c r="K75" s="2">
        <f t="shared" si="13"/>
        <v>72646192.35820414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81053917</v>
      </c>
      <c r="C77" s="3">
        <v>970584</v>
      </c>
      <c r="D77" s="3">
        <v>16035251</v>
      </c>
      <c r="E77" s="3">
        <v>50627982</v>
      </c>
      <c r="F77" s="3">
        <v>51200946</v>
      </c>
      <c r="G77" s="3">
        <v>51200946</v>
      </c>
      <c r="H77" s="3">
        <v>55058777</v>
      </c>
      <c r="I77" s="3">
        <v>61259706</v>
      </c>
      <c r="J77" s="3">
        <v>65723298</v>
      </c>
      <c r="K77" s="3">
        <v>70910486</v>
      </c>
    </row>
    <row r="78" spans="1:11" ht="12.75" hidden="1">
      <c r="A78" s="1" t="s">
        <v>66</v>
      </c>
      <c r="B78" s="3">
        <v>-22795972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131935331</v>
      </c>
      <c r="C79" s="3">
        <v>-3890986</v>
      </c>
      <c r="D79" s="3">
        <v>86016386</v>
      </c>
      <c r="E79" s="3">
        <v>30266354</v>
      </c>
      <c r="F79" s="3">
        <v>53681828</v>
      </c>
      <c r="G79" s="3">
        <v>53681828</v>
      </c>
      <c r="H79" s="3">
        <v>34028309</v>
      </c>
      <c r="I79" s="3">
        <v>80000215</v>
      </c>
      <c r="J79" s="3">
        <v>79656474</v>
      </c>
      <c r="K79" s="3">
        <v>79823007</v>
      </c>
    </row>
    <row r="80" spans="1:11" ht="12.75" hidden="1">
      <c r="A80" s="1" t="s">
        <v>68</v>
      </c>
      <c r="B80" s="3">
        <v>391344136</v>
      </c>
      <c r="C80" s="3">
        <v>2856524</v>
      </c>
      <c r="D80" s="3">
        <v>2588315</v>
      </c>
      <c r="E80" s="3">
        <v>33799287</v>
      </c>
      <c r="F80" s="3">
        <v>60452138</v>
      </c>
      <c r="G80" s="3">
        <v>60452138</v>
      </c>
      <c r="H80" s="3">
        <v>18301299</v>
      </c>
      <c r="I80" s="3">
        <v>29807998</v>
      </c>
      <c r="J80" s="3">
        <v>41395682</v>
      </c>
      <c r="K80" s="3">
        <v>54648692</v>
      </c>
    </row>
    <row r="81" spans="1:11" ht="12.75" hidden="1">
      <c r="A81" s="1" t="s">
        <v>69</v>
      </c>
      <c r="B81" s="3">
        <v>74047660</v>
      </c>
      <c r="C81" s="3">
        <v>1488046</v>
      </c>
      <c r="D81" s="3">
        <v>12967531</v>
      </c>
      <c r="E81" s="3">
        <v>0</v>
      </c>
      <c r="F81" s="3">
        <v>0</v>
      </c>
      <c r="G81" s="3">
        <v>0</v>
      </c>
      <c r="H81" s="3">
        <v>5646962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50100782</v>
      </c>
      <c r="F83" s="3">
        <v>31864894</v>
      </c>
      <c r="G83" s="3">
        <v>31864894</v>
      </c>
      <c r="H83" s="3">
        <v>32026837</v>
      </c>
      <c r="I83" s="3">
        <v>53550558</v>
      </c>
      <c r="J83" s="3">
        <v>56982508</v>
      </c>
      <c r="K83" s="3">
        <v>58009748</v>
      </c>
    </row>
    <row r="84" spans="1:11" ht="12.75" hidden="1">
      <c r="A84" s="1" t="s">
        <v>72</v>
      </c>
      <c r="B84" s="3">
        <v>41596897</v>
      </c>
      <c r="C84" s="3">
        <v>1562612</v>
      </c>
      <c r="D84" s="3">
        <v>-23613546</v>
      </c>
      <c r="E84" s="3">
        <v>13100000</v>
      </c>
      <c r="F84" s="3">
        <v>13700000</v>
      </c>
      <c r="G84" s="3">
        <v>13700000</v>
      </c>
      <c r="H84" s="3">
        <v>47876675</v>
      </c>
      <c r="I84" s="3">
        <v>37805419</v>
      </c>
      <c r="J84" s="3">
        <v>37671223</v>
      </c>
      <c r="K84" s="3">
        <v>37529646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28602264</v>
      </c>
      <c r="C5" s="6">
        <v>25104894</v>
      </c>
      <c r="D5" s="23">
        <v>26743179</v>
      </c>
      <c r="E5" s="24">
        <v>44358526</v>
      </c>
      <c r="F5" s="6">
        <v>28993566</v>
      </c>
      <c r="G5" s="25">
        <v>28993566</v>
      </c>
      <c r="H5" s="26">
        <v>28460770</v>
      </c>
      <c r="I5" s="24">
        <v>30124315</v>
      </c>
      <c r="J5" s="6">
        <v>31389537</v>
      </c>
      <c r="K5" s="25">
        <v>32770675</v>
      </c>
    </row>
    <row r="6" spans="1:11" ht="13.5">
      <c r="A6" s="22" t="s">
        <v>18</v>
      </c>
      <c r="B6" s="6">
        <v>124786962</v>
      </c>
      <c r="C6" s="6">
        <v>169199159</v>
      </c>
      <c r="D6" s="23">
        <v>185267236</v>
      </c>
      <c r="E6" s="24">
        <v>198497933</v>
      </c>
      <c r="F6" s="6">
        <v>129749894</v>
      </c>
      <c r="G6" s="25">
        <v>129749894</v>
      </c>
      <c r="H6" s="26">
        <v>127368824</v>
      </c>
      <c r="I6" s="24">
        <v>164166277</v>
      </c>
      <c r="J6" s="6">
        <v>172162072</v>
      </c>
      <c r="K6" s="25">
        <v>180774411</v>
      </c>
    </row>
    <row r="7" spans="1:11" ht="13.5">
      <c r="A7" s="22" t="s">
        <v>19</v>
      </c>
      <c r="B7" s="6">
        <v>557432</v>
      </c>
      <c r="C7" s="6">
        <v>30515</v>
      </c>
      <c r="D7" s="23">
        <v>189069</v>
      </c>
      <c r="E7" s="24">
        <v>48507</v>
      </c>
      <c r="F7" s="6">
        <v>48507</v>
      </c>
      <c r="G7" s="25">
        <v>48507</v>
      </c>
      <c r="H7" s="26">
        <v>0</v>
      </c>
      <c r="I7" s="24">
        <v>50399</v>
      </c>
      <c r="J7" s="6">
        <v>52516</v>
      </c>
      <c r="K7" s="25">
        <v>54826</v>
      </c>
    </row>
    <row r="8" spans="1:11" ht="13.5">
      <c r="A8" s="22" t="s">
        <v>20</v>
      </c>
      <c r="B8" s="6">
        <v>43672555</v>
      </c>
      <c r="C8" s="6">
        <v>50599439</v>
      </c>
      <c r="D8" s="23">
        <v>50880667</v>
      </c>
      <c r="E8" s="24">
        <v>67624000</v>
      </c>
      <c r="F8" s="6">
        <v>67427000</v>
      </c>
      <c r="G8" s="25">
        <v>67427000</v>
      </c>
      <c r="H8" s="26">
        <v>37600000</v>
      </c>
      <c r="I8" s="24">
        <v>61054000</v>
      </c>
      <c r="J8" s="6">
        <v>63265000</v>
      </c>
      <c r="K8" s="25">
        <v>62785000</v>
      </c>
    </row>
    <row r="9" spans="1:11" ht="13.5">
      <c r="A9" s="22" t="s">
        <v>21</v>
      </c>
      <c r="B9" s="6">
        <v>39600333</v>
      </c>
      <c r="C9" s="6">
        <v>76008411</v>
      </c>
      <c r="D9" s="23">
        <v>76636446</v>
      </c>
      <c r="E9" s="24">
        <v>48143411</v>
      </c>
      <c r="F9" s="6">
        <v>92596899</v>
      </c>
      <c r="G9" s="25">
        <v>92596899</v>
      </c>
      <c r="H9" s="26">
        <v>95773778</v>
      </c>
      <c r="I9" s="24">
        <v>97685312</v>
      </c>
      <c r="J9" s="6">
        <v>102073107</v>
      </c>
      <c r="K9" s="25">
        <v>106832866</v>
      </c>
    </row>
    <row r="10" spans="1:11" ht="25.5">
      <c r="A10" s="27" t="s">
        <v>96</v>
      </c>
      <c r="B10" s="28">
        <f>SUM(B5:B9)</f>
        <v>237219546</v>
      </c>
      <c r="C10" s="29">
        <f aca="true" t="shared" si="0" ref="C10:K10">SUM(C5:C9)</f>
        <v>320942418</v>
      </c>
      <c r="D10" s="30">
        <f t="shared" si="0"/>
        <v>339716597</v>
      </c>
      <c r="E10" s="28">
        <f t="shared" si="0"/>
        <v>358672377</v>
      </c>
      <c r="F10" s="29">
        <f t="shared" si="0"/>
        <v>318815866</v>
      </c>
      <c r="G10" s="31">
        <f t="shared" si="0"/>
        <v>318815866</v>
      </c>
      <c r="H10" s="32">
        <f t="shared" si="0"/>
        <v>289203372</v>
      </c>
      <c r="I10" s="28">
        <f t="shared" si="0"/>
        <v>353080303</v>
      </c>
      <c r="J10" s="29">
        <f t="shared" si="0"/>
        <v>368942232</v>
      </c>
      <c r="K10" s="31">
        <f t="shared" si="0"/>
        <v>383217778</v>
      </c>
    </row>
    <row r="11" spans="1:11" ht="13.5">
      <c r="A11" s="22" t="s">
        <v>22</v>
      </c>
      <c r="B11" s="6">
        <v>56440013</v>
      </c>
      <c r="C11" s="6">
        <v>63114604</v>
      </c>
      <c r="D11" s="23">
        <v>69487665</v>
      </c>
      <c r="E11" s="24">
        <v>73078375</v>
      </c>
      <c r="F11" s="6">
        <v>73078373</v>
      </c>
      <c r="G11" s="25">
        <v>73078373</v>
      </c>
      <c r="H11" s="26">
        <v>73250087</v>
      </c>
      <c r="I11" s="24">
        <v>76772299</v>
      </c>
      <c r="J11" s="6">
        <v>77985117</v>
      </c>
      <c r="K11" s="25">
        <v>78581909</v>
      </c>
    </row>
    <row r="12" spans="1:11" ht="13.5">
      <c r="A12" s="22" t="s">
        <v>23</v>
      </c>
      <c r="B12" s="6">
        <v>4214302</v>
      </c>
      <c r="C12" s="6">
        <v>4995184</v>
      </c>
      <c r="D12" s="23">
        <v>4716675</v>
      </c>
      <c r="E12" s="24">
        <v>5537214</v>
      </c>
      <c r="F12" s="6">
        <v>5537214</v>
      </c>
      <c r="G12" s="25">
        <v>5537214</v>
      </c>
      <c r="H12" s="26">
        <v>4607751</v>
      </c>
      <c r="I12" s="24">
        <v>5753165</v>
      </c>
      <c r="J12" s="6">
        <v>5994798</v>
      </c>
      <c r="K12" s="25">
        <v>6258570</v>
      </c>
    </row>
    <row r="13" spans="1:11" ht="13.5">
      <c r="A13" s="22" t="s">
        <v>97</v>
      </c>
      <c r="B13" s="6">
        <v>21055729</v>
      </c>
      <c r="C13" s="6">
        <v>23470881</v>
      </c>
      <c r="D13" s="23">
        <v>21196522</v>
      </c>
      <c r="E13" s="24">
        <v>24436989</v>
      </c>
      <c r="F13" s="6">
        <v>24436989</v>
      </c>
      <c r="G13" s="25">
        <v>24436989</v>
      </c>
      <c r="H13" s="26">
        <v>0</v>
      </c>
      <c r="I13" s="24">
        <v>21970380</v>
      </c>
      <c r="J13" s="6">
        <v>22893135</v>
      </c>
      <c r="K13" s="25">
        <v>23900433</v>
      </c>
    </row>
    <row r="14" spans="1:11" ht="13.5">
      <c r="A14" s="22" t="s">
        <v>24</v>
      </c>
      <c r="B14" s="6">
        <v>3961935</v>
      </c>
      <c r="C14" s="6">
        <v>9216145</v>
      </c>
      <c r="D14" s="23">
        <v>12705402</v>
      </c>
      <c r="E14" s="24">
        <v>2017957</v>
      </c>
      <c r="F14" s="6">
        <v>2017957</v>
      </c>
      <c r="G14" s="25">
        <v>2017957</v>
      </c>
      <c r="H14" s="26">
        <v>24211354</v>
      </c>
      <c r="I14" s="24">
        <v>2096657</v>
      </c>
      <c r="J14" s="6">
        <v>2184717</v>
      </c>
      <c r="K14" s="25">
        <v>2225844</v>
      </c>
    </row>
    <row r="15" spans="1:11" ht="13.5">
      <c r="A15" s="22" t="s">
        <v>98</v>
      </c>
      <c r="B15" s="6">
        <v>72162323</v>
      </c>
      <c r="C15" s="6">
        <v>77322735</v>
      </c>
      <c r="D15" s="23">
        <v>86457729</v>
      </c>
      <c r="E15" s="24">
        <v>65895992</v>
      </c>
      <c r="F15" s="6">
        <v>71453180</v>
      </c>
      <c r="G15" s="25">
        <v>71453180</v>
      </c>
      <c r="H15" s="26">
        <v>75850669</v>
      </c>
      <c r="I15" s="24">
        <v>59025441</v>
      </c>
      <c r="J15" s="6">
        <v>63873271</v>
      </c>
      <c r="K15" s="25">
        <v>64378081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1500000</v>
      </c>
      <c r="F16" s="6">
        <v>500000</v>
      </c>
      <c r="G16" s="25">
        <v>500000</v>
      </c>
      <c r="H16" s="26">
        <v>0</v>
      </c>
      <c r="I16" s="24">
        <v>500000</v>
      </c>
      <c r="J16" s="6">
        <v>500000</v>
      </c>
      <c r="K16" s="25">
        <v>500000</v>
      </c>
    </row>
    <row r="17" spans="1:11" ht="13.5">
      <c r="A17" s="22" t="s">
        <v>25</v>
      </c>
      <c r="B17" s="6">
        <v>99532454</v>
      </c>
      <c r="C17" s="6">
        <v>233965445</v>
      </c>
      <c r="D17" s="23">
        <v>242249775</v>
      </c>
      <c r="E17" s="24">
        <v>147571862</v>
      </c>
      <c r="F17" s="6">
        <v>128865967</v>
      </c>
      <c r="G17" s="25">
        <v>128865967</v>
      </c>
      <c r="H17" s="26">
        <v>38076690</v>
      </c>
      <c r="I17" s="24">
        <v>99539243</v>
      </c>
      <c r="J17" s="6">
        <v>102928998</v>
      </c>
      <c r="K17" s="25">
        <v>106750327</v>
      </c>
    </row>
    <row r="18" spans="1:11" ht="13.5">
      <c r="A18" s="33" t="s">
        <v>26</v>
      </c>
      <c r="B18" s="34">
        <f>SUM(B11:B17)</f>
        <v>257366756</v>
      </c>
      <c r="C18" s="35">
        <f aca="true" t="shared" si="1" ref="C18:K18">SUM(C11:C17)</f>
        <v>412084994</v>
      </c>
      <c r="D18" s="36">
        <f t="shared" si="1"/>
        <v>436813768</v>
      </c>
      <c r="E18" s="34">
        <f t="shared" si="1"/>
        <v>320038389</v>
      </c>
      <c r="F18" s="35">
        <f t="shared" si="1"/>
        <v>305889680</v>
      </c>
      <c r="G18" s="37">
        <f t="shared" si="1"/>
        <v>305889680</v>
      </c>
      <c r="H18" s="38">
        <f t="shared" si="1"/>
        <v>215996551</v>
      </c>
      <c r="I18" s="34">
        <f t="shared" si="1"/>
        <v>265657185</v>
      </c>
      <c r="J18" s="35">
        <f t="shared" si="1"/>
        <v>276360036</v>
      </c>
      <c r="K18" s="37">
        <f t="shared" si="1"/>
        <v>282595164</v>
      </c>
    </row>
    <row r="19" spans="1:11" ht="13.5">
      <c r="A19" s="33" t="s">
        <v>27</v>
      </c>
      <c r="B19" s="39">
        <f>+B10-B18</f>
        <v>-20147210</v>
      </c>
      <c r="C19" s="40">
        <f aca="true" t="shared" si="2" ref="C19:K19">+C10-C18</f>
        <v>-91142576</v>
      </c>
      <c r="D19" s="41">
        <f t="shared" si="2"/>
        <v>-97097171</v>
      </c>
      <c r="E19" s="39">
        <f t="shared" si="2"/>
        <v>38633988</v>
      </c>
      <c r="F19" s="40">
        <f t="shared" si="2"/>
        <v>12926186</v>
      </c>
      <c r="G19" s="42">
        <f t="shared" si="2"/>
        <v>12926186</v>
      </c>
      <c r="H19" s="43">
        <f t="shared" si="2"/>
        <v>73206821</v>
      </c>
      <c r="I19" s="39">
        <f t="shared" si="2"/>
        <v>87423118</v>
      </c>
      <c r="J19" s="40">
        <f t="shared" si="2"/>
        <v>92582196</v>
      </c>
      <c r="K19" s="42">
        <f t="shared" si="2"/>
        <v>100622614</v>
      </c>
    </row>
    <row r="20" spans="1:11" ht="25.5">
      <c r="A20" s="44" t="s">
        <v>28</v>
      </c>
      <c r="B20" s="45">
        <v>34977000</v>
      </c>
      <c r="C20" s="46">
        <v>17101129</v>
      </c>
      <c r="D20" s="47">
        <v>30268156</v>
      </c>
      <c r="E20" s="45">
        <v>14722000</v>
      </c>
      <c r="F20" s="46">
        <v>18624732</v>
      </c>
      <c r="G20" s="48">
        <v>18624732</v>
      </c>
      <c r="H20" s="49">
        <v>12493205</v>
      </c>
      <c r="I20" s="45">
        <v>15394000</v>
      </c>
      <c r="J20" s="46">
        <v>24300000</v>
      </c>
      <c r="K20" s="48">
        <v>26842000</v>
      </c>
    </row>
    <row r="21" spans="1:11" ht="63.75">
      <c r="A21" s="50" t="s">
        <v>99</v>
      </c>
      <c r="B21" s="51">
        <v>12515444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915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27345234</v>
      </c>
      <c r="C22" s="58">
        <f aca="true" t="shared" si="3" ref="C22:K22">SUM(C19:C21)</f>
        <v>-74041447</v>
      </c>
      <c r="D22" s="59">
        <f t="shared" si="3"/>
        <v>-66829015</v>
      </c>
      <c r="E22" s="57">
        <f t="shared" si="3"/>
        <v>53355988</v>
      </c>
      <c r="F22" s="58">
        <f t="shared" si="3"/>
        <v>31550918</v>
      </c>
      <c r="G22" s="60">
        <f t="shared" si="3"/>
        <v>31550918</v>
      </c>
      <c r="H22" s="61">
        <f t="shared" si="3"/>
        <v>85700941</v>
      </c>
      <c r="I22" s="57">
        <f t="shared" si="3"/>
        <v>102817118</v>
      </c>
      <c r="J22" s="58">
        <f t="shared" si="3"/>
        <v>116882196</v>
      </c>
      <c r="K22" s="60">
        <f t="shared" si="3"/>
        <v>127464614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27345234</v>
      </c>
      <c r="C24" s="40">
        <f aca="true" t="shared" si="4" ref="C24:K24">SUM(C22:C23)</f>
        <v>-74041447</v>
      </c>
      <c r="D24" s="41">
        <f t="shared" si="4"/>
        <v>-66829015</v>
      </c>
      <c r="E24" s="39">
        <f t="shared" si="4"/>
        <v>53355988</v>
      </c>
      <c r="F24" s="40">
        <f t="shared" si="4"/>
        <v>31550918</v>
      </c>
      <c r="G24" s="42">
        <f t="shared" si="4"/>
        <v>31550918</v>
      </c>
      <c r="H24" s="43">
        <f t="shared" si="4"/>
        <v>85700941</v>
      </c>
      <c r="I24" s="39">
        <f t="shared" si="4"/>
        <v>102817118</v>
      </c>
      <c r="J24" s="40">
        <f t="shared" si="4"/>
        <v>116882196</v>
      </c>
      <c r="K24" s="42">
        <f t="shared" si="4"/>
        <v>127464614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20986824</v>
      </c>
      <c r="C27" s="7">
        <v>529525849</v>
      </c>
      <c r="D27" s="69">
        <v>34978205</v>
      </c>
      <c r="E27" s="70">
        <v>24882900</v>
      </c>
      <c r="F27" s="7">
        <v>19985632</v>
      </c>
      <c r="G27" s="71">
        <v>19985632</v>
      </c>
      <c r="H27" s="72">
        <v>13024037</v>
      </c>
      <c r="I27" s="70">
        <v>14624300</v>
      </c>
      <c r="J27" s="7">
        <v>23485001</v>
      </c>
      <c r="K27" s="71">
        <v>25999900</v>
      </c>
    </row>
    <row r="28" spans="1:11" ht="13.5">
      <c r="A28" s="73" t="s">
        <v>33</v>
      </c>
      <c r="B28" s="6">
        <v>16902134</v>
      </c>
      <c r="C28" s="6">
        <v>291805734</v>
      </c>
      <c r="D28" s="23">
        <v>11360775</v>
      </c>
      <c r="E28" s="24">
        <v>14082900</v>
      </c>
      <c r="F28" s="6">
        <v>17985632</v>
      </c>
      <c r="G28" s="25">
        <v>17985632</v>
      </c>
      <c r="H28" s="26">
        <v>0</v>
      </c>
      <c r="I28" s="24">
        <v>14624300</v>
      </c>
      <c r="J28" s="6">
        <v>23485001</v>
      </c>
      <c r="K28" s="25">
        <v>25999900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235154580</v>
      </c>
      <c r="D31" s="23">
        <v>23617430</v>
      </c>
      <c r="E31" s="24">
        <v>10800000</v>
      </c>
      <c r="F31" s="6">
        <v>2000000</v>
      </c>
      <c r="G31" s="25">
        <v>2000000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16902134</v>
      </c>
      <c r="C32" s="7">
        <f aca="true" t="shared" si="5" ref="C32:K32">SUM(C28:C31)</f>
        <v>526960314</v>
      </c>
      <c r="D32" s="69">
        <f t="shared" si="5"/>
        <v>34978205</v>
      </c>
      <c r="E32" s="70">
        <f t="shared" si="5"/>
        <v>24882900</v>
      </c>
      <c r="F32" s="7">
        <f t="shared" si="5"/>
        <v>19985632</v>
      </c>
      <c r="G32" s="71">
        <f t="shared" si="5"/>
        <v>19985632</v>
      </c>
      <c r="H32" s="72">
        <f t="shared" si="5"/>
        <v>0</v>
      </c>
      <c r="I32" s="70">
        <f t="shared" si="5"/>
        <v>14624300</v>
      </c>
      <c r="J32" s="7">
        <f t="shared" si="5"/>
        <v>23485001</v>
      </c>
      <c r="K32" s="71">
        <f t="shared" si="5"/>
        <v>25999900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-71341007</v>
      </c>
      <c r="C35" s="6">
        <v>139104199</v>
      </c>
      <c r="D35" s="23">
        <v>260398717</v>
      </c>
      <c r="E35" s="24">
        <v>56317553</v>
      </c>
      <c r="F35" s="6">
        <v>55584750</v>
      </c>
      <c r="G35" s="25">
        <v>55584750</v>
      </c>
      <c r="H35" s="26">
        <v>201700122</v>
      </c>
      <c r="I35" s="24">
        <v>271864816</v>
      </c>
      <c r="J35" s="6">
        <v>279181277</v>
      </c>
      <c r="K35" s="25">
        <v>303548726</v>
      </c>
    </row>
    <row r="36" spans="1:11" ht="13.5">
      <c r="A36" s="22" t="s">
        <v>39</v>
      </c>
      <c r="B36" s="6">
        <v>61940086</v>
      </c>
      <c r="C36" s="6">
        <v>402824867</v>
      </c>
      <c r="D36" s="23">
        <v>503002868</v>
      </c>
      <c r="E36" s="24">
        <v>484371025</v>
      </c>
      <c r="F36" s="6">
        <v>824008553</v>
      </c>
      <c r="G36" s="25">
        <v>824008553</v>
      </c>
      <c r="H36" s="26">
        <v>13024037</v>
      </c>
      <c r="I36" s="24">
        <v>530383177</v>
      </c>
      <c r="J36" s="6">
        <v>553557359</v>
      </c>
      <c r="K36" s="25">
        <v>579378481</v>
      </c>
    </row>
    <row r="37" spans="1:11" ht="13.5">
      <c r="A37" s="22" t="s">
        <v>40</v>
      </c>
      <c r="B37" s="6">
        <v>24794671</v>
      </c>
      <c r="C37" s="6">
        <v>494992709</v>
      </c>
      <c r="D37" s="23">
        <v>611396582</v>
      </c>
      <c r="E37" s="24">
        <v>353037509</v>
      </c>
      <c r="F37" s="6">
        <v>336494989</v>
      </c>
      <c r="G37" s="25">
        <v>336494989</v>
      </c>
      <c r="H37" s="26">
        <v>129129838</v>
      </c>
      <c r="I37" s="24">
        <v>475718288</v>
      </c>
      <c r="J37" s="6">
        <v>497080618</v>
      </c>
      <c r="K37" s="25">
        <v>518294670</v>
      </c>
    </row>
    <row r="38" spans="1:11" ht="13.5">
      <c r="A38" s="22" t="s">
        <v>41</v>
      </c>
      <c r="B38" s="6">
        <v>2067335</v>
      </c>
      <c r="C38" s="6">
        <v>11473713</v>
      </c>
      <c r="D38" s="23">
        <v>13988556</v>
      </c>
      <c r="E38" s="24">
        <v>46094853</v>
      </c>
      <c r="F38" s="6">
        <v>46094853</v>
      </c>
      <c r="G38" s="25">
        <v>46094853</v>
      </c>
      <c r="H38" s="26">
        <v>0</v>
      </c>
      <c r="I38" s="24">
        <v>37250768</v>
      </c>
      <c r="J38" s="6">
        <v>38815301</v>
      </c>
      <c r="K38" s="25">
        <v>40523174</v>
      </c>
    </row>
    <row r="39" spans="1:11" ht="13.5">
      <c r="A39" s="22" t="s">
        <v>42</v>
      </c>
      <c r="B39" s="6">
        <v>-74006135</v>
      </c>
      <c r="C39" s="6">
        <v>109504091</v>
      </c>
      <c r="D39" s="23">
        <v>204845462</v>
      </c>
      <c r="E39" s="24">
        <v>88200228</v>
      </c>
      <c r="F39" s="6">
        <v>465452543</v>
      </c>
      <c r="G39" s="25">
        <v>465452543</v>
      </c>
      <c r="H39" s="26">
        <v>-106620</v>
      </c>
      <c r="I39" s="24">
        <v>186461819</v>
      </c>
      <c r="J39" s="6">
        <v>179960521</v>
      </c>
      <c r="K39" s="25">
        <v>196644749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-1235082</v>
      </c>
      <c r="D42" s="23">
        <v>486564</v>
      </c>
      <c r="E42" s="24">
        <v>0</v>
      </c>
      <c r="F42" s="6">
        <v>215025642</v>
      </c>
      <c r="G42" s="25">
        <v>215025642</v>
      </c>
      <c r="H42" s="26">
        <v>0</v>
      </c>
      <c r="I42" s="24">
        <v>20211925</v>
      </c>
      <c r="J42" s="6">
        <v>41612847</v>
      </c>
      <c r="K42" s="25">
        <v>48791761</v>
      </c>
    </row>
    <row r="43" spans="1:11" ht="13.5">
      <c r="A43" s="22" t="s">
        <v>45</v>
      </c>
      <c r="B43" s="6">
        <v>260263</v>
      </c>
      <c r="C43" s="6">
        <v>10199585</v>
      </c>
      <c r="D43" s="23">
        <v>123553</v>
      </c>
      <c r="E43" s="24">
        <v>-5834020</v>
      </c>
      <c r="F43" s="6">
        <v>0</v>
      </c>
      <c r="G43" s="25">
        <v>0</v>
      </c>
      <c r="H43" s="26">
        <v>0</v>
      </c>
      <c r="I43" s="24">
        <v>-21426196</v>
      </c>
      <c r="J43" s="6">
        <v>-24017660</v>
      </c>
      <c r="K43" s="25">
        <v>-26581361</v>
      </c>
    </row>
    <row r="44" spans="1:11" ht="13.5">
      <c r="A44" s="22" t="s">
        <v>46</v>
      </c>
      <c r="B44" s="6">
        <v>262362</v>
      </c>
      <c r="C44" s="6">
        <v>1307472</v>
      </c>
      <c r="D44" s="23">
        <v>13164</v>
      </c>
      <c r="E44" s="24">
        <v>143819</v>
      </c>
      <c r="F44" s="6">
        <v>0</v>
      </c>
      <c r="G44" s="25">
        <v>0</v>
      </c>
      <c r="H44" s="26">
        <v>-17378</v>
      </c>
      <c r="I44" s="24">
        <v>-4143819</v>
      </c>
      <c r="J44" s="6">
        <v>-3279051</v>
      </c>
      <c r="K44" s="25">
        <v>-3335745</v>
      </c>
    </row>
    <row r="45" spans="1:11" ht="13.5">
      <c r="A45" s="33" t="s">
        <v>47</v>
      </c>
      <c r="B45" s="7">
        <v>-2538816</v>
      </c>
      <c r="C45" s="7">
        <v>10271975</v>
      </c>
      <c r="D45" s="69">
        <v>623281</v>
      </c>
      <c r="E45" s="70">
        <v>-5690201</v>
      </c>
      <c r="F45" s="7">
        <v>215025642</v>
      </c>
      <c r="G45" s="71">
        <v>215025642</v>
      </c>
      <c r="H45" s="72">
        <v>-141206</v>
      </c>
      <c r="I45" s="70">
        <v>-5358090</v>
      </c>
      <c r="J45" s="7">
        <v>14316136</v>
      </c>
      <c r="K45" s="71">
        <v>18874655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-5096199</v>
      </c>
      <c r="C48" s="6">
        <v>721158</v>
      </c>
      <c r="D48" s="23">
        <v>16184813</v>
      </c>
      <c r="E48" s="24">
        <v>1260343</v>
      </c>
      <c r="F48" s="6">
        <v>527540</v>
      </c>
      <c r="G48" s="25">
        <v>527540</v>
      </c>
      <c r="H48" s="26">
        <v>20541122</v>
      </c>
      <c r="I48" s="24">
        <v>823737</v>
      </c>
      <c r="J48" s="6">
        <v>-5092550</v>
      </c>
      <c r="K48" s="25">
        <v>5024654</v>
      </c>
    </row>
    <row r="49" spans="1:11" ht="13.5">
      <c r="A49" s="22" t="s">
        <v>50</v>
      </c>
      <c r="B49" s="6">
        <f>+B75</f>
        <v>23588062</v>
      </c>
      <c r="C49" s="6">
        <f aca="true" t="shared" si="6" ref="C49:K49">+C75</f>
        <v>717440399</v>
      </c>
      <c r="D49" s="23">
        <f t="shared" si="6"/>
        <v>875886298</v>
      </c>
      <c r="E49" s="24">
        <f t="shared" si="6"/>
        <v>348310692</v>
      </c>
      <c r="F49" s="6">
        <f t="shared" si="6"/>
        <v>284007007.7943989</v>
      </c>
      <c r="G49" s="25">
        <f t="shared" si="6"/>
        <v>284007007.7943989</v>
      </c>
      <c r="H49" s="26">
        <f t="shared" si="6"/>
        <v>156105211</v>
      </c>
      <c r="I49" s="24">
        <f t="shared" si="6"/>
        <v>304087364.0670234</v>
      </c>
      <c r="J49" s="6">
        <f t="shared" si="6"/>
        <v>317233877.6046883</v>
      </c>
      <c r="K49" s="25">
        <f t="shared" si="6"/>
        <v>330208528.38798743</v>
      </c>
    </row>
    <row r="50" spans="1:11" ht="13.5">
      <c r="A50" s="33" t="s">
        <v>51</v>
      </c>
      <c r="B50" s="7">
        <f>+B48-B49</f>
        <v>-28684261</v>
      </c>
      <c r="C50" s="7">
        <f aca="true" t="shared" si="7" ref="C50:K50">+C48-C49</f>
        <v>-716719241</v>
      </c>
      <c r="D50" s="69">
        <f t="shared" si="7"/>
        <v>-859701485</v>
      </c>
      <c r="E50" s="70">
        <f t="shared" si="7"/>
        <v>-347050349</v>
      </c>
      <c r="F50" s="7">
        <f t="shared" si="7"/>
        <v>-283479467.7943989</v>
      </c>
      <c r="G50" s="71">
        <f t="shared" si="7"/>
        <v>-283479467.7943989</v>
      </c>
      <c r="H50" s="72">
        <f t="shared" si="7"/>
        <v>-135564089</v>
      </c>
      <c r="I50" s="70">
        <f t="shared" si="7"/>
        <v>-303263627.0670234</v>
      </c>
      <c r="J50" s="7">
        <f t="shared" si="7"/>
        <v>-322326427.6046883</v>
      </c>
      <c r="K50" s="71">
        <f t="shared" si="7"/>
        <v>-325183874.38798743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107326660</v>
      </c>
      <c r="C53" s="6">
        <v>412870753</v>
      </c>
      <c r="D53" s="23">
        <v>502542461</v>
      </c>
      <c r="E53" s="24">
        <v>478490560</v>
      </c>
      <c r="F53" s="6">
        <v>818128088</v>
      </c>
      <c r="G53" s="25">
        <v>818128088</v>
      </c>
      <c r="H53" s="26">
        <v>13024037</v>
      </c>
      <c r="I53" s="24">
        <v>517680716</v>
      </c>
      <c r="J53" s="6">
        <v>540321355</v>
      </c>
      <c r="K53" s="25">
        <v>565560134</v>
      </c>
    </row>
    <row r="54" spans="1:11" ht="13.5">
      <c r="A54" s="22" t="s">
        <v>54</v>
      </c>
      <c r="B54" s="6">
        <v>0</v>
      </c>
      <c r="C54" s="6">
        <v>23008187</v>
      </c>
      <c r="D54" s="23">
        <v>21196522</v>
      </c>
      <c r="E54" s="24">
        <v>24436989</v>
      </c>
      <c r="F54" s="6">
        <v>24436989</v>
      </c>
      <c r="G54" s="25">
        <v>24436989</v>
      </c>
      <c r="H54" s="26">
        <v>0</v>
      </c>
      <c r="I54" s="24">
        <v>21970380</v>
      </c>
      <c r="J54" s="6">
        <v>22893135</v>
      </c>
      <c r="K54" s="25">
        <v>23900433</v>
      </c>
    </row>
    <row r="55" spans="1:11" ht="13.5">
      <c r="A55" s="22" t="s">
        <v>55</v>
      </c>
      <c r="B55" s="6">
        <v>6739765</v>
      </c>
      <c r="C55" s="6">
        <v>192175873</v>
      </c>
      <c r="D55" s="23">
        <v>19523378</v>
      </c>
      <c r="E55" s="24">
        <v>2018750</v>
      </c>
      <c r="F55" s="6">
        <v>2166547</v>
      </c>
      <c r="G55" s="25">
        <v>2166547</v>
      </c>
      <c r="H55" s="26">
        <v>2602108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5359140</v>
      </c>
      <c r="C56" s="6">
        <v>2754441</v>
      </c>
      <c r="D56" s="23">
        <v>1461149</v>
      </c>
      <c r="E56" s="24">
        <v>950000</v>
      </c>
      <c r="F56" s="6">
        <v>950000</v>
      </c>
      <c r="G56" s="25">
        <v>950000</v>
      </c>
      <c r="H56" s="26">
        <v>2593419</v>
      </c>
      <c r="I56" s="24">
        <v>3472655</v>
      </c>
      <c r="J56" s="6">
        <v>5101537</v>
      </c>
      <c r="K56" s="25">
        <v>4811020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0.785087156367765</v>
      </c>
      <c r="G70" s="5">
        <f t="shared" si="8"/>
        <v>0.785087156367765</v>
      </c>
      <c r="H70" s="5">
        <f t="shared" si="8"/>
        <v>0</v>
      </c>
      <c r="I70" s="5">
        <f t="shared" si="8"/>
        <v>0.637647479016001</v>
      </c>
      <c r="J70" s="5">
        <f t="shared" si="8"/>
        <v>0.6342976973423385</v>
      </c>
      <c r="K70" s="5">
        <f t="shared" si="8"/>
        <v>0.6313045695902934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128973910</v>
      </c>
      <c r="G71" s="2">
        <f t="shared" si="9"/>
        <v>128973910</v>
      </c>
      <c r="H71" s="2">
        <f t="shared" si="9"/>
        <v>0</v>
      </c>
      <c r="I71" s="2">
        <f t="shared" si="9"/>
        <v>127556775</v>
      </c>
      <c r="J71" s="2">
        <f t="shared" si="9"/>
        <v>132914159</v>
      </c>
      <c r="K71" s="2">
        <f t="shared" si="9"/>
        <v>138762382</v>
      </c>
    </row>
    <row r="72" spans="1:11" ht="12.75" hidden="1">
      <c r="A72" s="1" t="s">
        <v>104</v>
      </c>
      <c r="B72" s="2">
        <f>+B77</f>
        <v>157616996</v>
      </c>
      <c r="C72" s="2">
        <f aca="true" t="shared" si="10" ref="C72:K72">+C77</f>
        <v>194365488</v>
      </c>
      <c r="D72" s="2">
        <f t="shared" si="10"/>
        <v>216498448</v>
      </c>
      <c r="E72" s="2">
        <f t="shared" si="10"/>
        <v>250156831</v>
      </c>
      <c r="F72" s="2">
        <f t="shared" si="10"/>
        <v>164279735</v>
      </c>
      <c r="G72" s="2">
        <f t="shared" si="10"/>
        <v>164279735</v>
      </c>
      <c r="H72" s="2">
        <f t="shared" si="10"/>
        <v>160238672</v>
      </c>
      <c r="I72" s="2">
        <f t="shared" si="10"/>
        <v>200042781</v>
      </c>
      <c r="J72" s="2">
        <f t="shared" si="10"/>
        <v>209545391</v>
      </c>
      <c r="K72" s="2">
        <f t="shared" si="10"/>
        <v>219802594</v>
      </c>
    </row>
    <row r="73" spans="1:11" ht="12.75" hidden="1">
      <c r="A73" s="1" t="s">
        <v>105</v>
      </c>
      <c r="B73" s="2">
        <f>+B74</f>
        <v>231003400.99999997</v>
      </c>
      <c r="C73" s="2">
        <f aca="true" t="shared" si="11" ref="C73:K73">+(C78+C80+C81+C82)-(B78+B80+B81+B82)</f>
        <v>194351368</v>
      </c>
      <c r="D73" s="2">
        <f t="shared" si="11"/>
        <v>115756253</v>
      </c>
      <c r="E73" s="2">
        <f t="shared" si="11"/>
        <v>-182751060</v>
      </c>
      <c r="F73" s="2">
        <f>+(F78+F80+F81+F82)-(D78+D80+D81+D82)</f>
        <v>-182751060</v>
      </c>
      <c r="G73" s="2">
        <f>+(G78+G80+G81+G82)-(D78+D80+D81+D82)</f>
        <v>-182751060</v>
      </c>
      <c r="H73" s="2">
        <f>+(H78+H80+H81+H82)-(D78+D80+D81+D82)</f>
        <v>-62427553</v>
      </c>
      <c r="I73" s="2">
        <f>+(I78+I80+I81+I82)-(E78+E80+E81+E82)</f>
        <v>222214151</v>
      </c>
      <c r="J73" s="2">
        <f t="shared" si="11"/>
        <v>13737108</v>
      </c>
      <c r="K73" s="2">
        <f t="shared" si="11"/>
        <v>14800813</v>
      </c>
    </row>
    <row r="74" spans="1:11" ht="12.75" hidden="1">
      <c r="A74" s="1" t="s">
        <v>106</v>
      </c>
      <c r="B74" s="2">
        <f>+TREND(C74:E74)</f>
        <v>231003400.99999997</v>
      </c>
      <c r="C74" s="2">
        <f>+C73</f>
        <v>194351368</v>
      </c>
      <c r="D74" s="2">
        <f aca="true" t="shared" si="12" ref="D74:K74">+D73</f>
        <v>115756253</v>
      </c>
      <c r="E74" s="2">
        <f t="shared" si="12"/>
        <v>-182751060</v>
      </c>
      <c r="F74" s="2">
        <f t="shared" si="12"/>
        <v>-182751060</v>
      </c>
      <c r="G74" s="2">
        <f t="shared" si="12"/>
        <v>-182751060</v>
      </c>
      <c r="H74" s="2">
        <f t="shared" si="12"/>
        <v>-62427553</v>
      </c>
      <c r="I74" s="2">
        <f t="shared" si="12"/>
        <v>222214151</v>
      </c>
      <c r="J74" s="2">
        <f t="shared" si="12"/>
        <v>13737108</v>
      </c>
      <c r="K74" s="2">
        <f t="shared" si="12"/>
        <v>14800813</v>
      </c>
    </row>
    <row r="75" spans="1:11" ht="12.75" hidden="1">
      <c r="A75" s="1" t="s">
        <v>107</v>
      </c>
      <c r="B75" s="2">
        <f>+B84-(((B80+B81+B78)*B70)-B79)</f>
        <v>23588062</v>
      </c>
      <c r="C75" s="2">
        <f aca="true" t="shared" si="13" ref="C75:K75">+C84-(((C80+C81+C78)*C70)-C79)</f>
        <v>717440399</v>
      </c>
      <c r="D75" s="2">
        <f t="shared" si="13"/>
        <v>875886298</v>
      </c>
      <c r="E75" s="2">
        <f t="shared" si="13"/>
        <v>348310692</v>
      </c>
      <c r="F75" s="2">
        <f t="shared" si="13"/>
        <v>284007007.7943989</v>
      </c>
      <c r="G75" s="2">
        <f t="shared" si="13"/>
        <v>284007007.7943989</v>
      </c>
      <c r="H75" s="2">
        <f t="shared" si="13"/>
        <v>156105211</v>
      </c>
      <c r="I75" s="2">
        <f t="shared" si="13"/>
        <v>304087364.0670234</v>
      </c>
      <c r="J75" s="2">
        <f t="shared" si="13"/>
        <v>317233877.6046883</v>
      </c>
      <c r="K75" s="2">
        <f t="shared" si="13"/>
        <v>330208528.38798743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157616996</v>
      </c>
      <c r="C77" s="3">
        <v>194365488</v>
      </c>
      <c r="D77" s="3">
        <v>216498448</v>
      </c>
      <c r="E77" s="3">
        <v>250156831</v>
      </c>
      <c r="F77" s="3">
        <v>164279735</v>
      </c>
      <c r="G77" s="3">
        <v>164279735</v>
      </c>
      <c r="H77" s="3">
        <v>160238672</v>
      </c>
      <c r="I77" s="3">
        <v>200042781</v>
      </c>
      <c r="J77" s="3">
        <v>209545391</v>
      </c>
      <c r="K77" s="3">
        <v>219802594</v>
      </c>
    </row>
    <row r="78" spans="1:11" ht="12.75" hidden="1">
      <c r="A78" s="1" t="s">
        <v>66</v>
      </c>
      <c r="B78" s="3">
        <v>0</v>
      </c>
      <c r="C78" s="3">
        <v>-10629846</v>
      </c>
      <c r="D78" s="3">
        <v>0</v>
      </c>
      <c r="E78" s="3">
        <v>5858355</v>
      </c>
      <c r="F78" s="3">
        <v>5858355</v>
      </c>
      <c r="G78" s="3">
        <v>5858355</v>
      </c>
      <c r="H78" s="3">
        <v>0</v>
      </c>
      <c r="I78" s="3">
        <v>12635916</v>
      </c>
      <c r="J78" s="3">
        <v>13166624</v>
      </c>
      <c r="K78" s="3">
        <v>13745956</v>
      </c>
    </row>
    <row r="79" spans="1:11" ht="12.75" hidden="1">
      <c r="A79" s="1" t="s">
        <v>67</v>
      </c>
      <c r="B79" s="3">
        <v>23650718</v>
      </c>
      <c r="C79" s="3">
        <v>465165432</v>
      </c>
      <c r="D79" s="3">
        <v>586537382</v>
      </c>
      <c r="E79" s="3">
        <v>342892814</v>
      </c>
      <c r="F79" s="3">
        <v>326350294</v>
      </c>
      <c r="G79" s="3">
        <v>326350294</v>
      </c>
      <c r="H79" s="3">
        <v>129112460</v>
      </c>
      <c r="I79" s="3">
        <v>457221402</v>
      </c>
      <c r="J79" s="3">
        <v>476984399</v>
      </c>
      <c r="K79" s="3">
        <v>497160522</v>
      </c>
    </row>
    <row r="80" spans="1:11" ht="12.75" hidden="1">
      <c r="A80" s="1" t="s">
        <v>68</v>
      </c>
      <c r="B80" s="3">
        <v>-79223103</v>
      </c>
      <c r="C80" s="3">
        <v>58506567</v>
      </c>
      <c r="D80" s="3">
        <v>140441247</v>
      </c>
      <c r="E80" s="3">
        <v>54977138</v>
      </c>
      <c r="F80" s="3">
        <v>54977138</v>
      </c>
      <c r="G80" s="3">
        <v>54977138</v>
      </c>
      <c r="H80" s="3">
        <v>171160841</v>
      </c>
      <c r="I80" s="3">
        <v>260531222</v>
      </c>
      <c r="J80" s="3">
        <v>273322557</v>
      </c>
      <c r="K80" s="3">
        <v>287090945</v>
      </c>
    </row>
    <row r="81" spans="1:11" ht="12.75" hidden="1">
      <c r="A81" s="1" t="s">
        <v>69</v>
      </c>
      <c r="B81" s="3">
        <v>12702035</v>
      </c>
      <c r="C81" s="3">
        <v>79953579</v>
      </c>
      <c r="D81" s="3">
        <v>103145306</v>
      </c>
      <c r="E81" s="3">
        <v>0</v>
      </c>
      <c r="F81" s="3">
        <v>0</v>
      </c>
      <c r="G81" s="3">
        <v>0</v>
      </c>
      <c r="H81" s="3">
        <v>9998159</v>
      </c>
      <c r="I81" s="3">
        <v>9882506</v>
      </c>
      <c r="J81" s="3">
        <v>10297571</v>
      </c>
      <c r="K81" s="3">
        <v>10750664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128973910</v>
      </c>
      <c r="G83" s="3">
        <v>128973910</v>
      </c>
      <c r="H83" s="3">
        <v>0</v>
      </c>
      <c r="I83" s="3">
        <v>127556775</v>
      </c>
      <c r="J83" s="3">
        <v>132914159</v>
      </c>
      <c r="K83" s="3">
        <v>138762382</v>
      </c>
    </row>
    <row r="84" spans="1:11" ht="12.75" hidden="1">
      <c r="A84" s="1" t="s">
        <v>72</v>
      </c>
      <c r="B84" s="3">
        <v>-62656</v>
      </c>
      <c r="C84" s="3">
        <v>252274967</v>
      </c>
      <c r="D84" s="3">
        <v>289348916</v>
      </c>
      <c r="E84" s="3">
        <v>5417878</v>
      </c>
      <c r="F84" s="3">
        <v>5417878</v>
      </c>
      <c r="G84" s="3">
        <v>5417878</v>
      </c>
      <c r="H84" s="3">
        <v>26992751</v>
      </c>
      <c r="I84" s="3">
        <v>27351854</v>
      </c>
      <c r="J84" s="3">
        <v>28500632</v>
      </c>
      <c r="K84" s="3">
        <v>29754660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21611570</v>
      </c>
      <c r="C5" s="6">
        <v>19052119</v>
      </c>
      <c r="D5" s="23">
        <v>34483975</v>
      </c>
      <c r="E5" s="24">
        <v>33272740</v>
      </c>
      <c r="F5" s="6">
        <v>32755158</v>
      </c>
      <c r="G5" s="25">
        <v>32755158</v>
      </c>
      <c r="H5" s="26">
        <v>35277477</v>
      </c>
      <c r="I5" s="24">
        <v>19844533</v>
      </c>
      <c r="J5" s="6">
        <v>12694682</v>
      </c>
      <c r="K5" s="25">
        <v>8830750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1808552</v>
      </c>
      <c r="C7" s="6">
        <v>3203131</v>
      </c>
      <c r="D7" s="23">
        <v>1831007</v>
      </c>
      <c r="E7" s="24">
        <v>2200000</v>
      </c>
      <c r="F7" s="6">
        <v>1800000</v>
      </c>
      <c r="G7" s="25">
        <v>1800000</v>
      </c>
      <c r="H7" s="26">
        <v>662387</v>
      </c>
      <c r="I7" s="24">
        <v>1500000</v>
      </c>
      <c r="J7" s="6">
        <v>2500000</v>
      </c>
      <c r="K7" s="25">
        <v>2600000</v>
      </c>
    </row>
    <row r="8" spans="1:11" ht="13.5">
      <c r="A8" s="22" t="s">
        <v>20</v>
      </c>
      <c r="B8" s="6">
        <v>136255361</v>
      </c>
      <c r="C8" s="6">
        <v>139080673</v>
      </c>
      <c r="D8" s="23">
        <v>159882151</v>
      </c>
      <c r="E8" s="24">
        <v>132185050</v>
      </c>
      <c r="F8" s="6">
        <v>165186581</v>
      </c>
      <c r="G8" s="25">
        <v>165186581</v>
      </c>
      <c r="H8" s="26">
        <v>189408210</v>
      </c>
      <c r="I8" s="24">
        <v>141831300</v>
      </c>
      <c r="J8" s="6">
        <v>150673831</v>
      </c>
      <c r="K8" s="25">
        <v>150878637</v>
      </c>
    </row>
    <row r="9" spans="1:11" ht="13.5">
      <c r="A9" s="22" t="s">
        <v>21</v>
      </c>
      <c r="B9" s="6">
        <v>5077579</v>
      </c>
      <c r="C9" s="6">
        <v>3683000</v>
      </c>
      <c r="D9" s="23">
        <v>4240737</v>
      </c>
      <c r="E9" s="24">
        <v>4900000</v>
      </c>
      <c r="F9" s="6">
        <v>4016380</v>
      </c>
      <c r="G9" s="25">
        <v>4016380</v>
      </c>
      <c r="H9" s="26">
        <v>2068286</v>
      </c>
      <c r="I9" s="24">
        <v>5172023</v>
      </c>
      <c r="J9" s="6">
        <v>5392870</v>
      </c>
      <c r="K9" s="25">
        <v>5623249</v>
      </c>
    </row>
    <row r="10" spans="1:11" ht="25.5">
      <c r="A10" s="27" t="s">
        <v>96</v>
      </c>
      <c r="B10" s="28">
        <f>SUM(B5:B9)</f>
        <v>164753062</v>
      </c>
      <c r="C10" s="29">
        <f aca="true" t="shared" si="0" ref="C10:K10">SUM(C5:C9)</f>
        <v>165018923</v>
      </c>
      <c r="D10" s="30">
        <f t="shared" si="0"/>
        <v>200437870</v>
      </c>
      <c r="E10" s="28">
        <f t="shared" si="0"/>
        <v>172557790</v>
      </c>
      <c r="F10" s="29">
        <f t="shared" si="0"/>
        <v>203758119</v>
      </c>
      <c r="G10" s="31">
        <f t="shared" si="0"/>
        <v>203758119</v>
      </c>
      <c r="H10" s="32">
        <f t="shared" si="0"/>
        <v>227416360</v>
      </c>
      <c r="I10" s="28">
        <f t="shared" si="0"/>
        <v>168347856</v>
      </c>
      <c r="J10" s="29">
        <f t="shared" si="0"/>
        <v>171261383</v>
      </c>
      <c r="K10" s="31">
        <f t="shared" si="0"/>
        <v>167932636</v>
      </c>
    </row>
    <row r="11" spans="1:11" ht="13.5">
      <c r="A11" s="22" t="s">
        <v>22</v>
      </c>
      <c r="B11" s="6">
        <v>31011341</v>
      </c>
      <c r="C11" s="6">
        <v>31011341</v>
      </c>
      <c r="D11" s="23">
        <v>40740035</v>
      </c>
      <c r="E11" s="24">
        <v>48134317</v>
      </c>
      <c r="F11" s="6">
        <v>47439095</v>
      </c>
      <c r="G11" s="25">
        <v>47439095</v>
      </c>
      <c r="H11" s="26">
        <v>39902749</v>
      </c>
      <c r="I11" s="24">
        <v>48649024</v>
      </c>
      <c r="J11" s="6">
        <v>46805881</v>
      </c>
      <c r="K11" s="25">
        <v>51089021</v>
      </c>
    </row>
    <row r="12" spans="1:11" ht="13.5">
      <c r="A12" s="22" t="s">
        <v>23</v>
      </c>
      <c r="B12" s="6">
        <v>10792905</v>
      </c>
      <c r="C12" s="6">
        <v>10792905</v>
      </c>
      <c r="D12" s="23">
        <v>11688960</v>
      </c>
      <c r="E12" s="24">
        <v>13069326</v>
      </c>
      <c r="F12" s="6">
        <v>12448669</v>
      </c>
      <c r="G12" s="25">
        <v>12448669</v>
      </c>
      <c r="H12" s="26">
        <v>10799169</v>
      </c>
      <c r="I12" s="24">
        <v>12948584</v>
      </c>
      <c r="J12" s="6">
        <v>13464478</v>
      </c>
      <c r="K12" s="25">
        <v>14003056</v>
      </c>
    </row>
    <row r="13" spans="1:11" ht="13.5">
      <c r="A13" s="22" t="s">
        <v>97</v>
      </c>
      <c r="B13" s="6">
        <v>18395666</v>
      </c>
      <c r="C13" s="6">
        <v>18395666</v>
      </c>
      <c r="D13" s="23">
        <v>28510271</v>
      </c>
      <c r="E13" s="24">
        <v>2340000</v>
      </c>
      <c r="F13" s="6">
        <v>27302443</v>
      </c>
      <c r="G13" s="25">
        <v>27302443</v>
      </c>
      <c r="H13" s="26">
        <v>456003</v>
      </c>
      <c r="I13" s="24">
        <v>24204763</v>
      </c>
      <c r="J13" s="6">
        <v>25309197</v>
      </c>
      <c r="K13" s="25">
        <v>26413638</v>
      </c>
    </row>
    <row r="14" spans="1:11" ht="13.5">
      <c r="A14" s="22" t="s">
        <v>24</v>
      </c>
      <c r="B14" s="6">
        <v>2809716</v>
      </c>
      <c r="C14" s="6">
        <v>2809716</v>
      </c>
      <c r="D14" s="23">
        <v>3016008</v>
      </c>
      <c r="E14" s="24">
        <v>420000</v>
      </c>
      <c r="F14" s="6">
        <v>420000</v>
      </c>
      <c r="G14" s="25">
        <v>420000</v>
      </c>
      <c r="H14" s="26">
        <v>13071</v>
      </c>
      <c r="I14" s="24">
        <v>220000</v>
      </c>
      <c r="J14" s="6">
        <v>424000</v>
      </c>
      <c r="K14" s="25">
        <v>440960</v>
      </c>
    </row>
    <row r="15" spans="1:11" ht="13.5">
      <c r="A15" s="22" t="s">
        <v>98</v>
      </c>
      <c r="B15" s="6">
        <v>7735472</v>
      </c>
      <c r="C15" s="6">
        <v>6998638</v>
      </c>
      <c r="D15" s="23">
        <v>2063410</v>
      </c>
      <c r="E15" s="24">
        <v>5721958</v>
      </c>
      <c r="F15" s="6">
        <v>1827800</v>
      </c>
      <c r="G15" s="25">
        <v>1827800</v>
      </c>
      <c r="H15" s="26">
        <v>7108135</v>
      </c>
      <c r="I15" s="24">
        <v>57800</v>
      </c>
      <c r="J15" s="6">
        <v>1107028</v>
      </c>
      <c r="K15" s="25">
        <v>1152026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5770000</v>
      </c>
      <c r="F16" s="6">
        <v>3640932</v>
      </c>
      <c r="G16" s="25">
        <v>3640932</v>
      </c>
      <c r="H16" s="26">
        <v>729961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97742736</v>
      </c>
      <c r="C17" s="6">
        <v>117901116</v>
      </c>
      <c r="D17" s="23">
        <v>100125265</v>
      </c>
      <c r="E17" s="24">
        <v>105977302</v>
      </c>
      <c r="F17" s="6">
        <v>109605298</v>
      </c>
      <c r="G17" s="25">
        <v>109605298</v>
      </c>
      <c r="H17" s="26">
        <v>70984580</v>
      </c>
      <c r="I17" s="24">
        <v>95399456</v>
      </c>
      <c r="J17" s="6">
        <v>90011898</v>
      </c>
      <c r="K17" s="25">
        <v>83361994</v>
      </c>
    </row>
    <row r="18" spans="1:11" ht="13.5">
      <c r="A18" s="33" t="s">
        <v>26</v>
      </c>
      <c r="B18" s="34">
        <f>SUM(B11:B17)</f>
        <v>168487836</v>
      </c>
      <c r="C18" s="35">
        <f aca="true" t="shared" si="1" ref="C18:K18">SUM(C11:C17)</f>
        <v>187909382</v>
      </c>
      <c r="D18" s="36">
        <f t="shared" si="1"/>
        <v>186143949</v>
      </c>
      <c r="E18" s="34">
        <f t="shared" si="1"/>
        <v>181432903</v>
      </c>
      <c r="F18" s="35">
        <f t="shared" si="1"/>
        <v>202684237</v>
      </c>
      <c r="G18" s="37">
        <f t="shared" si="1"/>
        <v>202684237</v>
      </c>
      <c r="H18" s="38">
        <f t="shared" si="1"/>
        <v>129993668</v>
      </c>
      <c r="I18" s="34">
        <f t="shared" si="1"/>
        <v>181479627</v>
      </c>
      <c r="J18" s="35">
        <f t="shared" si="1"/>
        <v>177122482</v>
      </c>
      <c r="K18" s="37">
        <f t="shared" si="1"/>
        <v>176460695</v>
      </c>
    </row>
    <row r="19" spans="1:11" ht="13.5">
      <c r="A19" s="33" t="s">
        <v>27</v>
      </c>
      <c r="B19" s="39">
        <f>+B10-B18</f>
        <v>-3734774</v>
      </c>
      <c r="C19" s="40">
        <f aca="true" t="shared" si="2" ref="C19:K19">+C10-C18</f>
        <v>-22890459</v>
      </c>
      <c r="D19" s="41">
        <f t="shared" si="2"/>
        <v>14293921</v>
      </c>
      <c r="E19" s="39">
        <f t="shared" si="2"/>
        <v>-8875113</v>
      </c>
      <c r="F19" s="40">
        <f t="shared" si="2"/>
        <v>1073882</v>
      </c>
      <c r="G19" s="42">
        <f t="shared" si="2"/>
        <v>1073882</v>
      </c>
      <c r="H19" s="43">
        <f t="shared" si="2"/>
        <v>97422692</v>
      </c>
      <c r="I19" s="39">
        <f t="shared" si="2"/>
        <v>-13131771</v>
      </c>
      <c r="J19" s="40">
        <f t="shared" si="2"/>
        <v>-5861099</v>
      </c>
      <c r="K19" s="42">
        <f t="shared" si="2"/>
        <v>-8528059</v>
      </c>
    </row>
    <row r="20" spans="1:11" ht="25.5">
      <c r="A20" s="44" t="s">
        <v>28</v>
      </c>
      <c r="B20" s="45">
        <v>2825312</v>
      </c>
      <c r="C20" s="46">
        <v>0</v>
      </c>
      <c r="D20" s="47">
        <v>0</v>
      </c>
      <c r="E20" s="45">
        <v>38345950</v>
      </c>
      <c r="F20" s="46">
        <v>28392650</v>
      </c>
      <c r="G20" s="48">
        <v>28392650</v>
      </c>
      <c r="H20" s="49">
        <v>0</v>
      </c>
      <c r="I20" s="45">
        <v>30025700</v>
      </c>
      <c r="J20" s="46">
        <v>29909700</v>
      </c>
      <c r="K20" s="48">
        <v>29840350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-909462</v>
      </c>
      <c r="C22" s="58">
        <f aca="true" t="shared" si="3" ref="C22:K22">SUM(C19:C21)</f>
        <v>-22890459</v>
      </c>
      <c r="D22" s="59">
        <f t="shared" si="3"/>
        <v>14293921</v>
      </c>
      <c r="E22" s="57">
        <f t="shared" si="3"/>
        <v>29470837</v>
      </c>
      <c r="F22" s="58">
        <f t="shared" si="3"/>
        <v>29466532</v>
      </c>
      <c r="G22" s="60">
        <f t="shared" si="3"/>
        <v>29466532</v>
      </c>
      <c r="H22" s="61">
        <f t="shared" si="3"/>
        <v>97422692</v>
      </c>
      <c r="I22" s="57">
        <f t="shared" si="3"/>
        <v>16893929</v>
      </c>
      <c r="J22" s="58">
        <f t="shared" si="3"/>
        <v>24048601</v>
      </c>
      <c r="K22" s="60">
        <f t="shared" si="3"/>
        <v>21312291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-909462</v>
      </c>
      <c r="C24" s="40">
        <f aca="true" t="shared" si="4" ref="C24:K24">SUM(C22:C23)</f>
        <v>-22890459</v>
      </c>
      <c r="D24" s="41">
        <f t="shared" si="4"/>
        <v>14293921</v>
      </c>
      <c r="E24" s="39">
        <f t="shared" si="4"/>
        <v>29470837</v>
      </c>
      <c r="F24" s="40">
        <f t="shared" si="4"/>
        <v>29466532</v>
      </c>
      <c r="G24" s="42">
        <f t="shared" si="4"/>
        <v>29466532</v>
      </c>
      <c r="H24" s="43">
        <f t="shared" si="4"/>
        <v>97422692</v>
      </c>
      <c r="I24" s="39">
        <f t="shared" si="4"/>
        <v>16893929</v>
      </c>
      <c r="J24" s="40">
        <f t="shared" si="4"/>
        <v>24048601</v>
      </c>
      <c r="K24" s="42">
        <f t="shared" si="4"/>
        <v>21312291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15391042</v>
      </c>
      <c r="C27" s="7">
        <v>-35969342</v>
      </c>
      <c r="D27" s="69">
        <v>54178374</v>
      </c>
      <c r="E27" s="70">
        <v>67685342</v>
      </c>
      <c r="F27" s="7">
        <v>44630327</v>
      </c>
      <c r="G27" s="71">
        <v>44630327</v>
      </c>
      <c r="H27" s="72">
        <v>25213520</v>
      </c>
      <c r="I27" s="70">
        <v>33280052</v>
      </c>
      <c r="J27" s="7">
        <v>27676497</v>
      </c>
      <c r="K27" s="71">
        <v>11482940</v>
      </c>
    </row>
    <row r="28" spans="1:11" ht="13.5">
      <c r="A28" s="73" t="s">
        <v>33</v>
      </c>
      <c r="B28" s="6">
        <v>26487389</v>
      </c>
      <c r="C28" s="6">
        <v>-7335640</v>
      </c>
      <c r="D28" s="23">
        <v>3483156</v>
      </c>
      <c r="E28" s="24">
        <v>49581583</v>
      </c>
      <c r="F28" s="6">
        <v>34955327</v>
      </c>
      <c r="G28" s="25">
        <v>34955327</v>
      </c>
      <c r="H28" s="26">
        <v>0</v>
      </c>
      <c r="I28" s="24">
        <v>30025700</v>
      </c>
      <c r="J28" s="6">
        <v>32229701</v>
      </c>
      <c r="K28" s="25">
        <v>11676606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-526303</v>
      </c>
      <c r="C31" s="6">
        <v>-2317442</v>
      </c>
      <c r="D31" s="23">
        <v>350715</v>
      </c>
      <c r="E31" s="24">
        <v>16603759</v>
      </c>
      <c r="F31" s="6">
        <v>3475000</v>
      </c>
      <c r="G31" s="25">
        <v>3475000</v>
      </c>
      <c r="H31" s="26">
        <v>0</v>
      </c>
      <c r="I31" s="24">
        <v>12375000</v>
      </c>
      <c r="J31" s="6">
        <v>6499000</v>
      </c>
      <c r="K31" s="25">
        <v>6658960</v>
      </c>
    </row>
    <row r="32" spans="1:11" ht="13.5">
      <c r="A32" s="33" t="s">
        <v>36</v>
      </c>
      <c r="B32" s="7">
        <f>SUM(B28:B31)</f>
        <v>25961086</v>
      </c>
      <c r="C32" s="7">
        <f aca="true" t="shared" si="5" ref="C32:K32">SUM(C28:C31)</f>
        <v>-9653082</v>
      </c>
      <c r="D32" s="69">
        <f t="shared" si="5"/>
        <v>3833871</v>
      </c>
      <c r="E32" s="70">
        <f t="shared" si="5"/>
        <v>66185342</v>
      </c>
      <c r="F32" s="7">
        <f t="shared" si="5"/>
        <v>38430327</v>
      </c>
      <c r="G32" s="71">
        <f t="shared" si="5"/>
        <v>38430327</v>
      </c>
      <c r="H32" s="72">
        <f t="shared" si="5"/>
        <v>0</v>
      </c>
      <c r="I32" s="70">
        <f t="shared" si="5"/>
        <v>42400700</v>
      </c>
      <c r="J32" s="7">
        <f t="shared" si="5"/>
        <v>38728701</v>
      </c>
      <c r="K32" s="71">
        <f t="shared" si="5"/>
        <v>18335566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-3407660</v>
      </c>
      <c r="C35" s="6">
        <v>-3407660</v>
      </c>
      <c r="D35" s="23">
        <v>-17108859</v>
      </c>
      <c r="E35" s="24">
        <v>-68616948</v>
      </c>
      <c r="F35" s="6">
        <v>-810588073</v>
      </c>
      <c r="G35" s="25">
        <v>-810588073</v>
      </c>
      <c r="H35" s="26">
        <v>43278357</v>
      </c>
      <c r="I35" s="24">
        <v>-918144534</v>
      </c>
      <c r="J35" s="6">
        <v>-524179877</v>
      </c>
      <c r="K35" s="25">
        <v>-437671750</v>
      </c>
    </row>
    <row r="36" spans="1:11" ht="13.5">
      <c r="A36" s="22" t="s">
        <v>39</v>
      </c>
      <c r="B36" s="6">
        <v>24368951</v>
      </c>
      <c r="C36" s="6">
        <v>29816467</v>
      </c>
      <c r="D36" s="23">
        <v>31405719</v>
      </c>
      <c r="E36" s="24">
        <v>98087785</v>
      </c>
      <c r="F36" s="6">
        <v>317376596</v>
      </c>
      <c r="G36" s="25">
        <v>317376596</v>
      </c>
      <c r="H36" s="26">
        <v>34794207</v>
      </c>
      <c r="I36" s="24">
        <v>426679433</v>
      </c>
      <c r="J36" s="6">
        <v>17858277</v>
      </c>
      <c r="K36" s="25">
        <v>-3522350</v>
      </c>
    </row>
    <row r="37" spans="1:11" ht="13.5">
      <c r="A37" s="22" t="s">
        <v>40</v>
      </c>
      <c r="B37" s="6">
        <v>15211347</v>
      </c>
      <c r="C37" s="6">
        <v>15098594</v>
      </c>
      <c r="D37" s="23">
        <v>1859158</v>
      </c>
      <c r="E37" s="24">
        <v>0</v>
      </c>
      <c r="F37" s="6">
        <v>23023135</v>
      </c>
      <c r="G37" s="25">
        <v>23023135</v>
      </c>
      <c r="H37" s="26">
        <v>-13645981</v>
      </c>
      <c r="I37" s="24">
        <v>11475043</v>
      </c>
      <c r="J37" s="6">
        <v>12140493</v>
      </c>
      <c r="K37" s="25">
        <v>9797663</v>
      </c>
    </row>
    <row r="38" spans="1:11" ht="13.5">
      <c r="A38" s="22" t="s">
        <v>41</v>
      </c>
      <c r="B38" s="6">
        <v>-3537345</v>
      </c>
      <c r="C38" s="6">
        <v>-3537345</v>
      </c>
      <c r="D38" s="23">
        <v>-1856222</v>
      </c>
      <c r="E38" s="24">
        <v>0</v>
      </c>
      <c r="F38" s="6">
        <v>1879381</v>
      </c>
      <c r="G38" s="25">
        <v>1879381</v>
      </c>
      <c r="H38" s="26">
        <v>-5704163</v>
      </c>
      <c r="I38" s="24">
        <v>-21008000</v>
      </c>
      <c r="J38" s="6">
        <v>-21865000</v>
      </c>
      <c r="K38" s="25">
        <v>-22100000</v>
      </c>
    </row>
    <row r="39" spans="1:11" ht="13.5">
      <c r="A39" s="22" t="s">
        <v>42</v>
      </c>
      <c r="B39" s="6">
        <v>37738012</v>
      </c>
      <c r="C39" s="6">
        <v>37738012</v>
      </c>
      <c r="D39" s="23">
        <v>0</v>
      </c>
      <c r="E39" s="24">
        <v>0</v>
      </c>
      <c r="F39" s="6">
        <v>-544330525</v>
      </c>
      <c r="G39" s="25">
        <v>-544330525</v>
      </c>
      <c r="H39" s="26">
        <v>0</v>
      </c>
      <c r="I39" s="24">
        <v>-498826073</v>
      </c>
      <c r="J39" s="6">
        <v>-520645694</v>
      </c>
      <c r="K39" s="25">
        <v>-450204054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-210280</v>
      </c>
      <c r="D42" s="23">
        <v>1985560</v>
      </c>
      <c r="E42" s="24">
        <v>207270740</v>
      </c>
      <c r="F42" s="6">
        <v>228533748</v>
      </c>
      <c r="G42" s="25">
        <v>228533748</v>
      </c>
      <c r="H42" s="26">
        <v>-3201693</v>
      </c>
      <c r="I42" s="24">
        <v>193716108</v>
      </c>
      <c r="J42" s="6">
        <v>195334118</v>
      </c>
      <c r="K42" s="25">
        <v>191757890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-68685342</v>
      </c>
      <c r="F43" s="6">
        <v>-41981259</v>
      </c>
      <c r="G43" s="25">
        <v>-41981259</v>
      </c>
      <c r="H43" s="26">
        <v>0</v>
      </c>
      <c r="I43" s="24">
        <v>-33280052</v>
      </c>
      <c r="J43" s="6">
        <v>-27676497</v>
      </c>
      <c r="K43" s="25">
        <v>-11482940</v>
      </c>
    </row>
    <row r="44" spans="1:11" ht="13.5">
      <c r="A44" s="22" t="s">
        <v>46</v>
      </c>
      <c r="B44" s="6">
        <v>13170</v>
      </c>
      <c r="C44" s="6">
        <v>0</v>
      </c>
      <c r="D44" s="23">
        <v>-18835</v>
      </c>
      <c r="E44" s="24">
        <v>5665</v>
      </c>
      <c r="F44" s="6">
        <v>5665</v>
      </c>
      <c r="G44" s="25">
        <v>5665</v>
      </c>
      <c r="H44" s="26">
        <v>500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-3317893</v>
      </c>
      <c r="C45" s="7">
        <v>-3541343</v>
      </c>
      <c r="D45" s="69">
        <v>-32984246</v>
      </c>
      <c r="E45" s="70">
        <v>138591063</v>
      </c>
      <c r="F45" s="7">
        <v>186558154</v>
      </c>
      <c r="G45" s="71">
        <v>186558154</v>
      </c>
      <c r="H45" s="72">
        <v>28099196</v>
      </c>
      <c r="I45" s="70">
        <v>180436056</v>
      </c>
      <c r="J45" s="7">
        <v>171880867</v>
      </c>
      <c r="K45" s="71">
        <v>185923695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-558391</v>
      </c>
      <c r="C48" s="6">
        <v>-558391</v>
      </c>
      <c r="D48" s="23">
        <v>-37768155</v>
      </c>
      <c r="E48" s="24">
        <v>-68616948</v>
      </c>
      <c r="F48" s="6">
        <v>-822132006</v>
      </c>
      <c r="G48" s="25">
        <v>-822132006</v>
      </c>
      <c r="H48" s="26">
        <v>14722637</v>
      </c>
      <c r="I48" s="24">
        <v>-926490868</v>
      </c>
      <c r="J48" s="6">
        <v>-542407352</v>
      </c>
      <c r="K48" s="25">
        <v>-463856128</v>
      </c>
    </row>
    <row r="49" spans="1:11" ht="13.5">
      <c r="A49" s="22" t="s">
        <v>50</v>
      </c>
      <c r="B49" s="6">
        <f>+B75</f>
        <v>32494851</v>
      </c>
      <c r="C49" s="6">
        <f aca="true" t="shared" si="6" ref="C49:K49">+C75</f>
        <v>32000095</v>
      </c>
      <c r="D49" s="23">
        <f t="shared" si="6"/>
        <v>-1331509</v>
      </c>
      <c r="E49" s="24">
        <f t="shared" si="6"/>
        <v>0</v>
      </c>
      <c r="F49" s="6">
        <f t="shared" si="6"/>
        <v>32883661.33933696</v>
      </c>
      <c r="G49" s="25">
        <f t="shared" si="6"/>
        <v>32883661.33933696</v>
      </c>
      <c r="H49" s="26">
        <f t="shared" si="6"/>
        <v>-2850817</v>
      </c>
      <c r="I49" s="24">
        <f t="shared" si="6"/>
        <v>7697878.197632052</v>
      </c>
      <c r="J49" s="6">
        <f t="shared" si="6"/>
        <v>-1022494.377743734</v>
      </c>
      <c r="K49" s="25">
        <f t="shared" si="6"/>
        <v>-9793321.845575392</v>
      </c>
    </row>
    <row r="50" spans="1:11" ht="13.5">
      <c r="A50" s="33" t="s">
        <v>51</v>
      </c>
      <c r="B50" s="7">
        <f>+B48-B49</f>
        <v>-33053242</v>
      </c>
      <c r="C50" s="7">
        <f aca="true" t="shared" si="7" ref="C50:K50">+C48-C49</f>
        <v>-32558486</v>
      </c>
      <c r="D50" s="69">
        <f t="shared" si="7"/>
        <v>-36436646</v>
      </c>
      <c r="E50" s="70">
        <f t="shared" si="7"/>
        <v>-68616948</v>
      </c>
      <c r="F50" s="7">
        <f t="shared" si="7"/>
        <v>-855015667.339337</v>
      </c>
      <c r="G50" s="71">
        <f t="shared" si="7"/>
        <v>-855015667.339337</v>
      </c>
      <c r="H50" s="72">
        <f t="shared" si="7"/>
        <v>17573454</v>
      </c>
      <c r="I50" s="70">
        <f t="shared" si="7"/>
        <v>-934188746.1976321</v>
      </c>
      <c r="J50" s="7">
        <f t="shared" si="7"/>
        <v>-541384857.6222563</v>
      </c>
      <c r="K50" s="71">
        <f t="shared" si="7"/>
        <v>-454062806.1544246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32734710</v>
      </c>
      <c r="C53" s="6">
        <v>38182226</v>
      </c>
      <c r="D53" s="23">
        <v>19877125</v>
      </c>
      <c r="E53" s="24">
        <v>58458408</v>
      </c>
      <c r="F53" s="6">
        <v>276641902</v>
      </c>
      <c r="G53" s="25">
        <v>276641902</v>
      </c>
      <c r="H53" s="26">
        <v>23504336</v>
      </c>
      <c r="I53" s="24">
        <v>388153733</v>
      </c>
      <c r="J53" s="6">
        <v>-16871424</v>
      </c>
      <c r="K53" s="25">
        <v>-17698956</v>
      </c>
    </row>
    <row r="54" spans="1:11" ht="13.5">
      <c r="A54" s="22" t="s">
        <v>54</v>
      </c>
      <c r="B54" s="6">
        <v>0</v>
      </c>
      <c r="C54" s="6">
        <v>17209159</v>
      </c>
      <c r="D54" s="23">
        <v>20937052</v>
      </c>
      <c r="E54" s="24">
        <v>2340000</v>
      </c>
      <c r="F54" s="6">
        <v>27302443</v>
      </c>
      <c r="G54" s="25">
        <v>27302443</v>
      </c>
      <c r="H54" s="26">
        <v>456003</v>
      </c>
      <c r="I54" s="24">
        <v>24204763</v>
      </c>
      <c r="J54" s="6">
        <v>25309197</v>
      </c>
      <c r="K54" s="25">
        <v>26413638</v>
      </c>
    </row>
    <row r="55" spans="1:11" ht="13.5">
      <c r="A55" s="22" t="s">
        <v>55</v>
      </c>
      <c r="B55" s="6">
        <v>-9271279</v>
      </c>
      <c r="C55" s="6">
        <v>-50738840</v>
      </c>
      <c r="D55" s="23">
        <v>26449573</v>
      </c>
      <c r="E55" s="24">
        <v>12403759</v>
      </c>
      <c r="F55" s="6">
        <v>8700000</v>
      </c>
      <c r="G55" s="25">
        <v>8700000</v>
      </c>
      <c r="H55" s="26">
        <v>5468480</v>
      </c>
      <c r="I55" s="24">
        <v>9100000</v>
      </c>
      <c r="J55" s="6">
        <v>3124000</v>
      </c>
      <c r="K55" s="25">
        <v>3148960</v>
      </c>
    </row>
    <row r="56" spans="1:11" ht="13.5">
      <c r="A56" s="22" t="s">
        <v>56</v>
      </c>
      <c r="B56" s="6">
        <v>2690125</v>
      </c>
      <c r="C56" s="6">
        <v>2750025</v>
      </c>
      <c r="D56" s="23">
        <v>1682394</v>
      </c>
      <c r="E56" s="24">
        <v>24340000</v>
      </c>
      <c r="F56" s="6">
        <v>7800000</v>
      </c>
      <c r="G56" s="25">
        <v>7800000</v>
      </c>
      <c r="H56" s="26">
        <v>1713417</v>
      </c>
      <c r="I56" s="24">
        <v>6100000</v>
      </c>
      <c r="J56" s="6">
        <v>6344000</v>
      </c>
      <c r="K56" s="25">
        <v>6597760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23692191</v>
      </c>
      <c r="C60" s="6">
        <v>68392235</v>
      </c>
      <c r="D60" s="23">
        <v>0</v>
      </c>
      <c r="E60" s="24">
        <v>90608662</v>
      </c>
      <c r="F60" s="6">
        <v>90608662</v>
      </c>
      <c r="G60" s="25">
        <v>90608662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0.9412906555538773</v>
      </c>
      <c r="F70" s="5">
        <f t="shared" si="8"/>
        <v>0.9530667485540159</v>
      </c>
      <c r="G70" s="5">
        <f t="shared" si="8"/>
        <v>0.9530667485540159</v>
      </c>
      <c r="H70" s="5">
        <f t="shared" si="8"/>
        <v>0</v>
      </c>
      <c r="I70" s="5">
        <f t="shared" si="8"/>
        <v>0.9428473653602629</v>
      </c>
      <c r="J70" s="5">
        <f t="shared" si="8"/>
        <v>0.9140292882884109</v>
      </c>
      <c r="K70" s="5">
        <f t="shared" si="8"/>
        <v>0.8828098889491012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35272740</v>
      </c>
      <c r="F71" s="2">
        <f t="shared" si="9"/>
        <v>34115517</v>
      </c>
      <c r="G71" s="2">
        <f t="shared" si="9"/>
        <v>34115517</v>
      </c>
      <c r="H71" s="2">
        <f t="shared" si="9"/>
        <v>0</v>
      </c>
      <c r="I71" s="2">
        <f t="shared" si="9"/>
        <v>21446108</v>
      </c>
      <c r="J71" s="2">
        <f t="shared" si="9"/>
        <v>14374286</v>
      </c>
      <c r="K71" s="2">
        <f t="shared" si="9"/>
        <v>10592202</v>
      </c>
    </row>
    <row r="72" spans="1:11" ht="12.75" hidden="1">
      <c r="A72" s="1" t="s">
        <v>104</v>
      </c>
      <c r="B72" s="2">
        <f>+B77</f>
        <v>25772062</v>
      </c>
      <c r="C72" s="2">
        <f aca="true" t="shared" si="10" ref="C72:K72">+C77</f>
        <v>21818032</v>
      </c>
      <c r="D72" s="2">
        <f t="shared" si="10"/>
        <v>37709910</v>
      </c>
      <c r="E72" s="2">
        <f t="shared" si="10"/>
        <v>37472740</v>
      </c>
      <c r="F72" s="2">
        <f t="shared" si="10"/>
        <v>35795517</v>
      </c>
      <c r="G72" s="2">
        <f t="shared" si="10"/>
        <v>35795517</v>
      </c>
      <c r="H72" s="2">
        <f t="shared" si="10"/>
        <v>37169342</v>
      </c>
      <c r="I72" s="2">
        <f t="shared" si="10"/>
        <v>22746108</v>
      </c>
      <c r="J72" s="2">
        <f t="shared" si="10"/>
        <v>15726286</v>
      </c>
      <c r="K72" s="2">
        <f t="shared" si="10"/>
        <v>11998282</v>
      </c>
    </row>
    <row r="73" spans="1:11" ht="12.75" hidden="1">
      <c r="A73" s="1" t="s">
        <v>105</v>
      </c>
      <c r="B73" s="2">
        <f>+B74</f>
        <v>11279404.333333334</v>
      </c>
      <c r="C73" s="2">
        <f aca="true" t="shared" si="11" ref="C73:K73">+(C78+C80+C81+C82)-(B78+B80+B81+B82)</f>
        <v>0</v>
      </c>
      <c r="D73" s="2">
        <f t="shared" si="11"/>
        <v>23508565</v>
      </c>
      <c r="E73" s="2">
        <f t="shared" si="11"/>
        <v>-20659296</v>
      </c>
      <c r="F73" s="2">
        <f>+(F78+F80+F81+F82)-(D78+D80+D81+D82)</f>
        <v>-9115363</v>
      </c>
      <c r="G73" s="2">
        <f>+(G78+G80+G81+G82)-(D78+D80+D81+D82)</f>
        <v>-9115363</v>
      </c>
      <c r="H73" s="2">
        <f>+(H78+H80+H81+H82)-(D78+D80+D81+D82)</f>
        <v>7896424</v>
      </c>
      <c r="I73" s="2">
        <f>+(I78+I80+I81+I82)-(E78+E80+E81+E82)</f>
        <v>8346334</v>
      </c>
      <c r="J73" s="2">
        <f t="shared" si="11"/>
        <v>9881141</v>
      </c>
      <c r="K73" s="2">
        <f t="shared" si="11"/>
        <v>7956903</v>
      </c>
    </row>
    <row r="74" spans="1:11" ht="12.75" hidden="1">
      <c r="A74" s="1" t="s">
        <v>106</v>
      </c>
      <c r="B74" s="2">
        <f>+TREND(C74:E74)</f>
        <v>11279404.333333334</v>
      </c>
      <c r="C74" s="2">
        <f>+C73</f>
        <v>0</v>
      </c>
      <c r="D74" s="2">
        <f aca="true" t="shared" si="12" ref="D74:K74">+D73</f>
        <v>23508565</v>
      </c>
      <c r="E74" s="2">
        <f t="shared" si="12"/>
        <v>-20659296</v>
      </c>
      <c r="F74" s="2">
        <f t="shared" si="12"/>
        <v>-9115363</v>
      </c>
      <c r="G74" s="2">
        <f t="shared" si="12"/>
        <v>-9115363</v>
      </c>
      <c r="H74" s="2">
        <f t="shared" si="12"/>
        <v>7896424</v>
      </c>
      <c r="I74" s="2">
        <f t="shared" si="12"/>
        <v>8346334</v>
      </c>
      <c r="J74" s="2">
        <f t="shared" si="12"/>
        <v>9881141</v>
      </c>
      <c r="K74" s="2">
        <f t="shared" si="12"/>
        <v>7956903</v>
      </c>
    </row>
    <row r="75" spans="1:11" ht="12.75" hidden="1">
      <c r="A75" s="1" t="s">
        <v>107</v>
      </c>
      <c r="B75" s="2">
        <f>+B84-(((B80+B81+B78)*B70)-B79)</f>
        <v>32494851</v>
      </c>
      <c r="C75" s="2">
        <f aca="true" t="shared" si="13" ref="C75:K75">+C84-(((C80+C81+C78)*C70)-C79)</f>
        <v>32000095</v>
      </c>
      <c r="D75" s="2">
        <f t="shared" si="13"/>
        <v>-1331509</v>
      </c>
      <c r="E75" s="2">
        <f t="shared" si="13"/>
        <v>0</v>
      </c>
      <c r="F75" s="2">
        <f t="shared" si="13"/>
        <v>32883661.33933696</v>
      </c>
      <c r="G75" s="2">
        <f t="shared" si="13"/>
        <v>32883661.33933696</v>
      </c>
      <c r="H75" s="2">
        <f t="shared" si="13"/>
        <v>-2850817</v>
      </c>
      <c r="I75" s="2">
        <f t="shared" si="13"/>
        <v>7697878.197632052</v>
      </c>
      <c r="J75" s="2">
        <f t="shared" si="13"/>
        <v>-1022494.377743734</v>
      </c>
      <c r="K75" s="2">
        <f t="shared" si="13"/>
        <v>-9793321.845575392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25772062</v>
      </c>
      <c r="C77" s="3">
        <v>21818032</v>
      </c>
      <c r="D77" s="3">
        <v>37709910</v>
      </c>
      <c r="E77" s="3">
        <v>37472740</v>
      </c>
      <c r="F77" s="3">
        <v>35795517</v>
      </c>
      <c r="G77" s="3">
        <v>35795517</v>
      </c>
      <c r="H77" s="3">
        <v>37169342</v>
      </c>
      <c r="I77" s="3">
        <v>22746108</v>
      </c>
      <c r="J77" s="3">
        <v>15726286</v>
      </c>
      <c r="K77" s="3">
        <v>11998282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18009601</v>
      </c>
      <c r="C79" s="3">
        <v>17896848</v>
      </c>
      <c r="D79" s="3">
        <v>-1125198</v>
      </c>
      <c r="E79" s="3">
        <v>0</v>
      </c>
      <c r="F79" s="3">
        <v>23023135</v>
      </c>
      <c r="G79" s="3">
        <v>23023135</v>
      </c>
      <c r="H79" s="3">
        <v>-13645481</v>
      </c>
      <c r="I79" s="3">
        <v>13297043</v>
      </c>
      <c r="J79" s="3">
        <v>13340493</v>
      </c>
      <c r="K79" s="3">
        <v>10997663</v>
      </c>
    </row>
    <row r="80" spans="1:11" ht="12.75" hidden="1">
      <c r="A80" s="1" t="s">
        <v>68</v>
      </c>
      <c r="B80" s="3">
        <v>-8576096</v>
      </c>
      <c r="C80" s="3">
        <v>-8576096</v>
      </c>
      <c r="D80" s="3">
        <v>15500446</v>
      </c>
      <c r="E80" s="3">
        <v>0</v>
      </c>
      <c r="F80" s="3">
        <v>0</v>
      </c>
      <c r="G80" s="3">
        <v>0</v>
      </c>
      <c r="H80" s="3">
        <v>30911341</v>
      </c>
      <c r="I80" s="3">
        <v>-19429118</v>
      </c>
      <c r="J80" s="3">
        <v>-15052096</v>
      </c>
      <c r="K80" s="3">
        <v>-12822094</v>
      </c>
    </row>
    <row r="81" spans="1:11" ht="12.75" hidden="1">
      <c r="A81" s="1" t="s">
        <v>69</v>
      </c>
      <c r="B81" s="3">
        <v>5726827</v>
      </c>
      <c r="C81" s="3">
        <v>5726827</v>
      </c>
      <c r="D81" s="3">
        <v>5158850</v>
      </c>
      <c r="E81" s="3">
        <v>0</v>
      </c>
      <c r="F81" s="3">
        <v>11187683</v>
      </c>
      <c r="G81" s="3">
        <v>11187683</v>
      </c>
      <c r="H81" s="3">
        <v>-2355621</v>
      </c>
      <c r="I81" s="3">
        <v>27339168</v>
      </c>
      <c r="J81" s="3">
        <v>32799659</v>
      </c>
      <c r="K81" s="3">
        <v>38478569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356250</v>
      </c>
      <c r="G82" s="3">
        <v>356250</v>
      </c>
      <c r="H82" s="3">
        <v>0</v>
      </c>
      <c r="I82" s="3">
        <v>436284</v>
      </c>
      <c r="J82" s="3">
        <v>479912</v>
      </c>
      <c r="K82" s="3">
        <v>527903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35272740</v>
      </c>
      <c r="F83" s="3">
        <v>34115517</v>
      </c>
      <c r="G83" s="3">
        <v>34115517</v>
      </c>
      <c r="H83" s="3">
        <v>0</v>
      </c>
      <c r="I83" s="3">
        <v>21446108</v>
      </c>
      <c r="J83" s="3">
        <v>14374286</v>
      </c>
      <c r="K83" s="3">
        <v>10592202</v>
      </c>
    </row>
    <row r="84" spans="1:11" ht="12.75" hidden="1">
      <c r="A84" s="1" t="s">
        <v>72</v>
      </c>
      <c r="B84" s="3">
        <v>14485250</v>
      </c>
      <c r="C84" s="3">
        <v>14103247</v>
      </c>
      <c r="D84" s="3">
        <v>-206311</v>
      </c>
      <c r="E84" s="3">
        <v>0</v>
      </c>
      <c r="F84" s="3">
        <v>20523135</v>
      </c>
      <c r="G84" s="3">
        <v>20523135</v>
      </c>
      <c r="H84" s="3">
        <v>10794664</v>
      </c>
      <c r="I84" s="3">
        <v>1858805</v>
      </c>
      <c r="J84" s="3">
        <v>1858805</v>
      </c>
      <c r="K84" s="3">
        <v>1858805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2853420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709242</v>
      </c>
      <c r="C7" s="6">
        <v>1586883</v>
      </c>
      <c r="D7" s="23">
        <v>5054883</v>
      </c>
      <c r="E7" s="24">
        <v>1200000</v>
      </c>
      <c r="F7" s="6">
        <v>0</v>
      </c>
      <c r="G7" s="25">
        <v>0</v>
      </c>
      <c r="H7" s="26">
        <v>1560407</v>
      </c>
      <c r="I7" s="24">
        <v>10685215</v>
      </c>
      <c r="J7" s="6">
        <v>11133994</v>
      </c>
      <c r="K7" s="25">
        <v>11623890</v>
      </c>
    </row>
    <row r="8" spans="1:11" ht="13.5">
      <c r="A8" s="22" t="s">
        <v>20</v>
      </c>
      <c r="B8" s="6">
        <v>312326394</v>
      </c>
      <c r="C8" s="6">
        <v>345856471</v>
      </c>
      <c r="D8" s="23">
        <v>374515851</v>
      </c>
      <c r="E8" s="24">
        <v>393634000</v>
      </c>
      <c r="F8" s="6">
        <v>447082551</v>
      </c>
      <c r="G8" s="25">
        <v>447082551</v>
      </c>
      <c r="H8" s="26">
        <v>286599560</v>
      </c>
      <c r="I8" s="24">
        <v>417943951</v>
      </c>
      <c r="J8" s="6">
        <v>441068399</v>
      </c>
      <c r="K8" s="25">
        <v>445814950</v>
      </c>
    </row>
    <row r="9" spans="1:11" ht="13.5">
      <c r="A9" s="22" t="s">
        <v>21</v>
      </c>
      <c r="B9" s="6">
        <v>17486784</v>
      </c>
      <c r="C9" s="6">
        <v>-1074640</v>
      </c>
      <c r="D9" s="23">
        <v>881582</v>
      </c>
      <c r="E9" s="24">
        <v>11645640</v>
      </c>
      <c r="F9" s="6">
        <v>11806995</v>
      </c>
      <c r="G9" s="25">
        <v>11806995</v>
      </c>
      <c r="H9" s="26">
        <v>1633806</v>
      </c>
      <c r="I9" s="24">
        <v>4975990</v>
      </c>
      <c r="J9" s="6">
        <v>1537982</v>
      </c>
      <c r="K9" s="25">
        <v>1605654</v>
      </c>
    </row>
    <row r="10" spans="1:11" ht="25.5">
      <c r="A10" s="27" t="s">
        <v>96</v>
      </c>
      <c r="B10" s="28">
        <f>SUM(B5:B9)</f>
        <v>330522420</v>
      </c>
      <c r="C10" s="29">
        <f aca="true" t="shared" si="0" ref="C10:K10">SUM(C5:C9)</f>
        <v>346368714</v>
      </c>
      <c r="D10" s="30">
        <f t="shared" si="0"/>
        <v>383305736</v>
      </c>
      <c r="E10" s="28">
        <f t="shared" si="0"/>
        <v>406479640</v>
      </c>
      <c r="F10" s="29">
        <f t="shared" si="0"/>
        <v>458889546</v>
      </c>
      <c r="G10" s="31">
        <f t="shared" si="0"/>
        <v>458889546</v>
      </c>
      <c r="H10" s="32">
        <f t="shared" si="0"/>
        <v>289793773</v>
      </c>
      <c r="I10" s="28">
        <f t="shared" si="0"/>
        <v>433605156</v>
      </c>
      <c r="J10" s="29">
        <f t="shared" si="0"/>
        <v>453740375</v>
      </c>
      <c r="K10" s="31">
        <f t="shared" si="0"/>
        <v>459044494</v>
      </c>
    </row>
    <row r="11" spans="1:11" ht="13.5">
      <c r="A11" s="22" t="s">
        <v>22</v>
      </c>
      <c r="B11" s="6">
        <v>116244631</v>
      </c>
      <c r="C11" s="6">
        <v>124420229</v>
      </c>
      <c r="D11" s="23">
        <v>144581659</v>
      </c>
      <c r="E11" s="24">
        <v>159272704</v>
      </c>
      <c r="F11" s="6">
        <v>142824844</v>
      </c>
      <c r="G11" s="25">
        <v>142824844</v>
      </c>
      <c r="H11" s="26">
        <v>147830926</v>
      </c>
      <c r="I11" s="24">
        <v>154968658</v>
      </c>
      <c r="J11" s="6">
        <v>163491940</v>
      </c>
      <c r="K11" s="25">
        <v>173567158</v>
      </c>
    </row>
    <row r="12" spans="1:11" ht="13.5">
      <c r="A12" s="22" t="s">
        <v>23</v>
      </c>
      <c r="B12" s="6">
        <v>9588936</v>
      </c>
      <c r="C12" s="6">
        <v>6648298</v>
      </c>
      <c r="D12" s="23">
        <v>1966245</v>
      </c>
      <c r="E12" s="24">
        <v>11102104</v>
      </c>
      <c r="F12" s="6">
        <v>8969901</v>
      </c>
      <c r="G12" s="25">
        <v>8969901</v>
      </c>
      <c r="H12" s="26">
        <v>962551</v>
      </c>
      <c r="I12" s="24">
        <v>11968000</v>
      </c>
      <c r="J12" s="6">
        <v>12901999</v>
      </c>
      <c r="K12" s="25">
        <v>13611610</v>
      </c>
    </row>
    <row r="13" spans="1:11" ht="13.5">
      <c r="A13" s="22" t="s">
        <v>97</v>
      </c>
      <c r="B13" s="6">
        <v>62284235</v>
      </c>
      <c r="C13" s="6">
        <v>65856254</v>
      </c>
      <c r="D13" s="23">
        <v>66082083</v>
      </c>
      <c r="E13" s="24">
        <v>12629000</v>
      </c>
      <c r="F13" s="6">
        <v>70451044</v>
      </c>
      <c r="G13" s="25">
        <v>70451044</v>
      </c>
      <c r="H13" s="26">
        <v>6522</v>
      </c>
      <c r="I13" s="24">
        <v>70596748</v>
      </c>
      <c r="J13" s="6">
        <v>70759780</v>
      </c>
      <c r="K13" s="25">
        <v>70937748</v>
      </c>
    </row>
    <row r="14" spans="1:11" ht="13.5">
      <c r="A14" s="22" t="s">
        <v>24</v>
      </c>
      <c r="B14" s="6">
        <v>-18330</v>
      </c>
      <c r="C14" s="6">
        <v>4734359</v>
      </c>
      <c r="D14" s="23">
        <v>4937058</v>
      </c>
      <c r="E14" s="24">
        <v>13068000</v>
      </c>
      <c r="F14" s="6">
        <v>4068000</v>
      </c>
      <c r="G14" s="25">
        <v>4068000</v>
      </c>
      <c r="H14" s="26">
        <v>4574188</v>
      </c>
      <c r="I14" s="24">
        <v>7273000</v>
      </c>
      <c r="J14" s="6">
        <v>7578000</v>
      </c>
      <c r="K14" s="25">
        <v>7912000</v>
      </c>
    </row>
    <row r="15" spans="1:11" ht="13.5">
      <c r="A15" s="22" t="s">
        <v>98</v>
      </c>
      <c r="B15" s="6">
        <v>106449516</v>
      </c>
      <c r="C15" s="6">
        <v>233003932</v>
      </c>
      <c r="D15" s="23">
        <v>216482039</v>
      </c>
      <c r="E15" s="24">
        <v>106064247</v>
      </c>
      <c r="F15" s="6">
        <v>82690000</v>
      </c>
      <c r="G15" s="25">
        <v>82690000</v>
      </c>
      <c r="H15" s="26">
        <v>32404505</v>
      </c>
      <c r="I15" s="24">
        <v>85853210</v>
      </c>
      <c r="J15" s="6">
        <v>89459045</v>
      </c>
      <c r="K15" s="25">
        <v>93395243</v>
      </c>
    </row>
    <row r="16" spans="1:11" ht="13.5">
      <c r="A16" s="22" t="s">
        <v>20</v>
      </c>
      <c r="B16" s="6">
        <v>20330429</v>
      </c>
      <c r="C16" s="6">
        <v>64086330</v>
      </c>
      <c r="D16" s="23">
        <v>36863396</v>
      </c>
      <c r="E16" s="24">
        <v>5800000</v>
      </c>
      <c r="F16" s="6">
        <v>12330000</v>
      </c>
      <c r="G16" s="25">
        <v>12330000</v>
      </c>
      <c r="H16" s="26">
        <v>1088258</v>
      </c>
      <c r="I16" s="24">
        <v>8318190</v>
      </c>
      <c r="J16" s="6">
        <v>10667554</v>
      </c>
      <c r="K16" s="25">
        <v>11136927</v>
      </c>
    </row>
    <row r="17" spans="1:11" ht="13.5">
      <c r="A17" s="22" t="s">
        <v>25</v>
      </c>
      <c r="B17" s="6">
        <v>214020345</v>
      </c>
      <c r="C17" s="6">
        <v>122436975</v>
      </c>
      <c r="D17" s="23">
        <v>108218066</v>
      </c>
      <c r="E17" s="24">
        <v>74569571</v>
      </c>
      <c r="F17" s="6">
        <v>128472664</v>
      </c>
      <c r="G17" s="25">
        <v>128472664</v>
      </c>
      <c r="H17" s="26">
        <v>100662847</v>
      </c>
      <c r="I17" s="24">
        <v>88088232</v>
      </c>
      <c r="J17" s="6">
        <v>87219215</v>
      </c>
      <c r="K17" s="25">
        <v>86525666</v>
      </c>
    </row>
    <row r="18" spans="1:11" ht="13.5">
      <c r="A18" s="33" t="s">
        <v>26</v>
      </c>
      <c r="B18" s="34">
        <f>SUM(B11:B17)</f>
        <v>528899762</v>
      </c>
      <c r="C18" s="35">
        <f aca="true" t="shared" si="1" ref="C18:K18">SUM(C11:C17)</f>
        <v>621186377</v>
      </c>
      <c r="D18" s="36">
        <f t="shared" si="1"/>
        <v>579130546</v>
      </c>
      <c r="E18" s="34">
        <f t="shared" si="1"/>
        <v>382505626</v>
      </c>
      <c r="F18" s="35">
        <f t="shared" si="1"/>
        <v>449806453</v>
      </c>
      <c r="G18" s="37">
        <f t="shared" si="1"/>
        <v>449806453</v>
      </c>
      <c r="H18" s="38">
        <f t="shared" si="1"/>
        <v>287529797</v>
      </c>
      <c r="I18" s="34">
        <f t="shared" si="1"/>
        <v>427066038</v>
      </c>
      <c r="J18" s="35">
        <f t="shared" si="1"/>
        <v>442077533</v>
      </c>
      <c r="K18" s="37">
        <f t="shared" si="1"/>
        <v>457086352</v>
      </c>
    </row>
    <row r="19" spans="1:11" ht="13.5">
      <c r="A19" s="33" t="s">
        <v>27</v>
      </c>
      <c r="B19" s="39">
        <f>+B10-B18</f>
        <v>-198377342</v>
      </c>
      <c r="C19" s="40">
        <f aca="true" t="shared" si="2" ref="C19:K19">+C10-C18</f>
        <v>-274817663</v>
      </c>
      <c r="D19" s="41">
        <f t="shared" si="2"/>
        <v>-195824810</v>
      </c>
      <c r="E19" s="39">
        <f t="shared" si="2"/>
        <v>23974014</v>
      </c>
      <c r="F19" s="40">
        <f t="shared" si="2"/>
        <v>9083093</v>
      </c>
      <c r="G19" s="42">
        <f t="shared" si="2"/>
        <v>9083093</v>
      </c>
      <c r="H19" s="43">
        <f t="shared" si="2"/>
        <v>2263976</v>
      </c>
      <c r="I19" s="39">
        <f t="shared" si="2"/>
        <v>6539118</v>
      </c>
      <c r="J19" s="40">
        <f t="shared" si="2"/>
        <v>11662842</v>
      </c>
      <c r="K19" s="42">
        <f t="shared" si="2"/>
        <v>1958142</v>
      </c>
    </row>
    <row r="20" spans="1:11" ht="25.5">
      <c r="A20" s="44" t="s">
        <v>28</v>
      </c>
      <c r="B20" s="45">
        <v>289981365</v>
      </c>
      <c r="C20" s="46">
        <v>362578176</v>
      </c>
      <c r="D20" s="47">
        <v>322261736</v>
      </c>
      <c r="E20" s="45">
        <v>342623000</v>
      </c>
      <c r="F20" s="46">
        <v>333287450</v>
      </c>
      <c r="G20" s="48">
        <v>333287450</v>
      </c>
      <c r="H20" s="49">
        <v>96015300</v>
      </c>
      <c r="I20" s="45">
        <v>664436050</v>
      </c>
      <c r="J20" s="46">
        <v>719850600</v>
      </c>
      <c r="K20" s="48">
        <v>738221050</v>
      </c>
    </row>
    <row r="21" spans="1:11" ht="63.75">
      <c r="A21" s="50" t="s">
        <v>99</v>
      </c>
      <c r="B21" s="51">
        <v>69563891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161167914</v>
      </c>
      <c r="C22" s="58">
        <f aca="true" t="shared" si="3" ref="C22:K22">SUM(C19:C21)</f>
        <v>87760513</v>
      </c>
      <c r="D22" s="59">
        <f t="shared" si="3"/>
        <v>126436926</v>
      </c>
      <c r="E22" s="57">
        <f t="shared" si="3"/>
        <v>366597014</v>
      </c>
      <c r="F22" s="58">
        <f t="shared" si="3"/>
        <v>342370543</v>
      </c>
      <c r="G22" s="60">
        <f t="shared" si="3"/>
        <v>342370543</v>
      </c>
      <c r="H22" s="61">
        <f t="shared" si="3"/>
        <v>98279276</v>
      </c>
      <c r="I22" s="57">
        <f t="shared" si="3"/>
        <v>670975168</v>
      </c>
      <c r="J22" s="58">
        <f t="shared" si="3"/>
        <v>731513442</v>
      </c>
      <c r="K22" s="60">
        <f t="shared" si="3"/>
        <v>740179192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161167914</v>
      </c>
      <c r="C24" s="40">
        <f aca="true" t="shared" si="4" ref="C24:K24">SUM(C22:C23)</f>
        <v>87760513</v>
      </c>
      <c r="D24" s="41">
        <f t="shared" si="4"/>
        <v>126436926</v>
      </c>
      <c r="E24" s="39">
        <f t="shared" si="4"/>
        <v>366597014</v>
      </c>
      <c r="F24" s="40">
        <f t="shared" si="4"/>
        <v>342370543</v>
      </c>
      <c r="G24" s="42">
        <f t="shared" si="4"/>
        <v>342370543</v>
      </c>
      <c r="H24" s="43">
        <f t="shared" si="4"/>
        <v>98279276</v>
      </c>
      <c r="I24" s="39">
        <f t="shared" si="4"/>
        <v>670975168</v>
      </c>
      <c r="J24" s="40">
        <f t="shared" si="4"/>
        <v>731513442</v>
      </c>
      <c r="K24" s="42">
        <f t="shared" si="4"/>
        <v>740179192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115128605</v>
      </c>
      <c r="C27" s="7">
        <v>826399710</v>
      </c>
      <c r="D27" s="69">
        <v>1016775410</v>
      </c>
      <c r="E27" s="70">
        <v>382119000</v>
      </c>
      <c r="F27" s="7">
        <v>625962452</v>
      </c>
      <c r="G27" s="71">
        <v>625962452</v>
      </c>
      <c r="H27" s="72">
        <v>-907986970</v>
      </c>
      <c r="I27" s="70">
        <v>667558051</v>
      </c>
      <c r="J27" s="7">
        <v>722017480</v>
      </c>
      <c r="K27" s="71">
        <v>739434609</v>
      </c>
    </row>
    <row r="28" spans="1:11" ht="13.5">
      <c r="A28" s="73" t="s">
        <v>33</v>
      </c>
      <c r="B28" s="6">
        <v>-1219761</v>
      </c>
      <c r="C28" s="6">
        <v>814350119</v>
      </c>
      <c r="D28" s="23">
        <v>974874597</v>
      </c>
      <c r="E28" s="24">
        <v>380679000</v>
      </c>
      <c r="F28" s="6">
        <v>624082452</v>
      </c>
      <c r="G28" s="25">
        <v>624082452</v>
      </c>
      <c r="H28" s="26">
        <v>0</v>
      </c>
      <c r="I28" s="24">
        <v>664436051</v>
      </c>
      <c r="J28" s="6">
        <v>719850600</v>
      </c>
      <c r="K28" s="25">
        <v>738221049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5042046</v>
      </c>
      <c r="D31" s="23">
        <v>41900813</v>
      </c>
      <c r="E31" s="24">
        <v>1440000</v>
      </c>
      <c r="F31" s="6">
        <v>1880000</v>
      </c>
      <c r="G31" s="25">
        <v>1880000</v>
      </c>
      <c r="H31" s="26">
        <v>0</v>
      </c>
      <c r="I31" s="24">
        <v>3122000</v>
      </c>
      <c r="J31" s="6">
        <v>2166880</v>
      </c>
      <c r="K31" s="25">
        <v>1213560</v>
      </c>
    </row>
    <row r="32" spans="1:11" ht="13.5">
      <c r="A32" s="33" t="s">
        <v>36</v>
      </c>
      <c r="B32" s="7">
        <f>SUM(B28:B31)</f>
        <v>-1219761</v>
      </c>
      <c r="C32" s="7">
        <f aca="true" t="shared" si="5" ref="C32:K32">SUM(C28:C31)</f>
        <v>819392165</v>
      </c>
      <c r="D32" s="69">
        <f t="shared" si="5"/>
        <v>1016775410</v>
      </c>
      <c r="E32" s="70">
        <f t="shared" si="5"/>
        <v>382119000</v>
      </c>
      <c r="F32" s="7">
        <f t="shared" si="5"/>
        <v>625962452</v>
      </c>
      <c r="G32" s="71">
        <f t="shared" si="5"/>
        <v>625962452</v>
      </c>
      <c r="H32" s="72">
        <f t="shared" si="5"/>
        <v>0</v>
      </c>
      <c r="I32" s="70">
        <f t="shared" si="5"/>
        <v>667558051</v>
      </c>
      <c r="J32" s="7">
        <f t="shared" si="5"/>
        <v>722017480</v>
      </c>
      <c r="K32" s="71">
        <f t="shared" si="5"/>
        <v>739434609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-70780377</v>
      </c>
      <c r="C35" s="6">
        <v>216167197</v>
      </c>
      <c r="D35" s="23">
        <v>251225096</v>
      </c>
      <c r="E35" s="24">
        <v>31431014</v>
      </c>
      <c r="F35" s="6">
        <v>721724281</v>
      </c>
      <c r="G35" s="25">
        <v>721724281</v>
      </c>
      <c r="H35" s="26">
        <v>312719769</v>
      </c>
      <c r="I35" s="24">
        <v>324387338</v>
      </c>
      <c r="J35" s="6">
        <v>406041551</v>
      </c>
      <c r="K35" s="25">
        <v>480068222</v>
      </c>
    </row>
    <row r="36" spans="1:11" ht="13.5">
      <c r="A36" s="22" t="s">
        <v>39</v>
      </c>
      <c r="B36" s="6">
        <v>267498120</v>
      </c>
      <c r="C36" s="6">
        <v>2843636676</v>
      </c>
      <c r="D36" s="23">
        <v>3039146674</v>
      </c>
      <c r="E36" s="24">
        <v>382119000</v>
      </c>
      <c r="F36" s="6">
        <v>650355656</v>
      </c>
      <c r="G36" s="25">
        <v>650355656</v>
      </c>
      <c r="H36" s="26">
        <v>178595167</v>
      </c>
      <c r="I36" s="24">
        <v>2627633629</v>
      </c>
      <c r="J36" s="6">
        <v>2801354440</v>
      </c>
      <c r="K36" s="25">
        <v>2911924103</v>
      </c>
    </row>
    <row r="37" spans="1:11" ht="13.5">
      <c r="A37" s="22" t="s">
        <v>40</v>
      </c>
      <c r="B37" s="6">
        <v>45171112</v>
      </c>
      <c r="C37" s="6">
        <v>572383975</v>
      </c>
      <c r="D37" s="23">
        <v>686871507</v>
      </c>
      <c r="E37" s="24">
        <v>0</v>
      </c>
      <c r="F37" s="6">
        <v>105740777</v>
      </c>
      <c r="G37" s="25">
        <v>105740777</v>
      </c>
      <c r="H37" s="26">
        <v>397535659</v>
      </c>
      <c r="I37" s="24">
        <v>331144962</v>
      </c>
      <c r="J37" s="6">
        <v>343111039</v>
      </c>
      <c r="K37" s="25">
        <v>358551458</v>
      </c>
    </row>
    <row r="38" spans="1:11" ht="13.5">
      <c r="A38" s="22" t="s">
        <v>41</v>
      </c>
      <c r="B38" s="6">
        <v>-9621284</v>
      </c>
      <c r="C38" s="6">
        <v>83972210</v>
      </c>
      <c r="D38" s="23">
        <v>73189948</v>
      </c>
      <c r="E38" s="24">
        <v>0</v>
      </c>
      <c r="F38" s="6">
        <v>341303580</v>
      </c>
      <c r="G38" s="25">
        <v>341303580</v>
      </c>
      <c r="H38" s="26">
        <v>-4500000</v>
      </c>
      <c r="I38" s="24">
        <v>8541850</v>
      </c>
      <c r="J38" s="6">
        <v>8874982</v>
      </c>
      <c r="K38" s="25">
        <v>9247731</v>
      </c>
    </row>
    <row r="39" spans="1:11" ht="13.5">
      <c r="A39" s="22" t="s">
        <v>42</v>
      </c>
      <c r="B39" s="6">
        <v>0</v>
      </c>
      <c r="C39" s="6">
        <v>2315687175</v>
      </c>
      <c r="D39" s="23">
        <v>2403873389</v>
      </c>
      <c r="E39" s="24">
        <v>46953000</v>
      </c>
      <c r="F39" s="6">
        <v>582665037</v>
      </c>
      <c r="G39" s="25">
        <v>582665037</v>
      </c>
      <c r="H39" s="26">
        <v>1</v>
      </c>
      <c r="I39" s="24">
        <v>1941358987</v>
      </c>
      <c r="J39" s="6">
        <v>2123896528</v>
      </c>
      <c r="K39" s="25">
        <v>2284013944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2867232425</v>
      </c>
      <c r="C42" s="6">
        <v>2305605113</v>
      </c>
      <c r="D42" s="23">
        <v>15701928</v>
      </c>
      <c r="E42" s="24">
        <v>31431014</v>
      </c>
      <c r="F42" s="6">
        <v>662296000</v>
      </c>
      <c r="G42" s="25">
        <v>662296000</v>
      </c>
      <c r="H42" s="26">
        <v>-7955353</v>
      </c>
      <c r="I42" s="24">
        <v>740004890</v>
      </c>
      <c r="J42" s="6">
        <v>802640383</v>
      </c>
      <c r="K42" s="25">
        <v>811500255</v>
      </c>
    </row>
    <row r="43" spans="1:11" ht="13.5">
      <c r="A43" s="22" t="s">
        <v>45</v>
      </c>
      <c r="B43" s="6">
        <v>2467558</v>
      </c>
      <c r="C43" s="6">
        <v>-2467558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-667558051</v>
      </c>
      <c r="J43" s="6">
        <v>-722017479</v>
      </c>
      <c r="K43" s="25">
        <v>-739434604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-10800000</v>
      </c>
      <c r="J44" s="6">
        <v>-10800000</v>
      </c>
      <c r="K44" s="25">
        <v>-10800000</v>
      </c>
    </row>
    <row r="45" spans="1:11" ht="13.5">
      <c r="A45" s="33" t="s">
        <v>47</v>
      </c>
      <c r="B45" s="7">
        <v>2869699983</v>
      </c>
      <c r="C45" s="7">
        <v>2303137555</v>
      </c>
      <c r="D45" s="69">
        <v>48897104</v>
      </c>
      <c r="E45" s="70">
        <v>31431014</v>
      </c>
      <c r="F45" s="7">
        <v>662296000</v>
      </c>
      <c r="G45" s="71">
        <v>662296000</v>
      </c>
      <c r="H45" s="72">
        <v>-149610083</v>
      </c>
      <c r="I45" s="70">
        <v>73990172</v>
      </c>
      <c r="J45" s="7">
        <v>83153703</v>
      </c>
      <c r="K45" s="71">
        <v>75662914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-29331314</v>
      </c>
      <c r="C48" s="6">
        <v>112920740</v>
      </c>
      <c r="D48" s="23">
        <v>115312610</v>
      </c>
      <c r="E48" s="24">
        <v>31431014</v>
      </c>
      <c r="F48" s="6">
        <v>811964281</v>
      </c>
      <c r="G48" s="25">
        <v>811964281</v>
      </c>
      <c r="H48" s="26">
        <v>330041395</v>
      </c>
      <c r="I48" s="24">
        <v>179326483</v>
      </c>
      <c r="J48" s="6">
        <v>249615827</v>
      </c>
      <c r="K48" s="25">
        <v>311368441</v>
      </c>
    </row>
    <row r="49" spans="1:11" ht="13.5">
      <c r="A49" s="22" t="s">
        <v>50</v>
      </c>
      <c r="B49" s="6">
        <f>+B75</f>
        <v>162263950</v>
      </c>
      <c r="C49" s="6">
        <f aca="true" t="shared" si="6" ref="C49:K49">+C75</f>
        <v>701887915</v>
      </c>
      <c r="D49" s="23">
        <f t="shared" si="6"/>
        <v>856790169</v>
      </c>
      <c r="E49" s="24">
        <f t="shared" si="6"/>
        <v>0</v>
      </c>
      <c r="F49" s="6">
        <f t="shared" si="6"/>
        <v>79940777</v>
      </c>
      <c r="G49" s="25">
        <f t="shared" si="6"/>
        <v>79940777</v>
      </c>
      <c r="H49" s="26">
        <f t="shared" si="6"/>
        <v>698591096</v>
      </c>
      <c r="I49" s="24">
        <f t="shared" si="6"/>
        <v>335045361</v>
      </c>
      <c r="J49" s="6">
        <f t="shared" si="6"/>
        <v>348427469</v>
      </c>
      <c r="K49" s="25">
        <f t="shared" si="6"/>
        <v>365397203</v>
      </c>
    </row>
    <row r="50" spans="1:11" ht="13.5">
      <c r="A50" s="33" t="s">
        <v>51</v>
      </c>
      <c r="B50" s="7">
        <f>+B48-B49</f>
        <v>-191595264</v>
      </c>
      <c r="C50" s="7">
        <f aca="true" t="shared" si="7" ref="C50:K50">+C48-C49</f>
        <v>-588967175</v>
      </c>
      <c r="D50" s="69">
        <f t="shared" si="7"/>
        <v>-741477559</v>
      </c>
      <c r="E50" s="70">
        <f t="shared" si="7"/>
        <v>31431014</v>
      </c>
      <c r="F50" s="7">
        <f t="shared" si="7"/>
        <v>732023504</v>
      </c>
      <c r="G50" s="71">
        <f t="shared" si="7"/>
        <v>732023504</v>
      </c>
      <c r="H50" s="72">
        <f t="shared" si="7"/>
        <v>-368549701</v>
      </c>
      <c r="I50" s="70">
        <f t="shared" si="7"/>
        <v>-155718878</v>
      </c>
      <c r="J50" s="7">
        <f t="shared" si="7"/>
        <v>-98811642</v>
      </c>
      <c r="K50" s="71">
        <f t="shared" si="7"/>
        <v>-54028762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47964091</v>
      </c>
      <c r="C53" s="6">
        <v>1764585232</v>
      </c>
      <c r="D53" s="23">
        <v>1881238953</v>
      </c>
      <c r="E53" s="24">
        <v>1440000</v>
      </c>
      <c r="F53" s="6">
        <v>283650117</v>
      </c>
      <c r="G53" s="25">
        <v>283650117</v>
      </c>
      <c r="H53" s="26">
        <v>142218690</v>
      </c>
      <c r="I53" s="24">
        <v>2064826819</v>
      </c>
      <c r="J53" s="6">
        <v>2207503825</v>
      </c>
      <c r="K53" s="25">
        <v>2327079513</v>
      </c>
    </row>
    <row r="54" spans="1:11" ht="13.5">
      <c r="A54" s="22" t="s">
        <v>54</v>
      </c>
      <c r="B54" s="6">
        <v>0</v>
      </c>
      <c r="C54" s="6">
        <v>66283602</v>
      </c>
      <c r="D54" s="23">
        <v>71574315</v>
      </c>
      <c r="E54" s="24">
        <v>12629000</v>
      </c>
      <c r="F54" s="6">
        <v>70451044</v>
      </c>
      <c r="G54" s="25">
        <v>70451044</v>
      </c>
      <c r="H54" s="26">
        <v>6522</v>
      </c>
      <c r="I54" s="24">
        <v>70596748</v>
      </c>
      <c r="J54" s="6">
        <v>70759780</v>
      </c>
      <c r="K54" s="25">
        <v>70937748</v>
      </c>
    </row>
    <row r="55" spans="1:11" ht="13.5">
      <c r="A55" s="22" t="s">
        <v>55</v>
      </c>
      <c r="B55" s="6">
        <v>-4727461</v>
      </c>
      <c r="C55" s="6">
        <v>-10242218</v>
      </c>
      <c r="D55" s="23">
        <v>13771287</v>
      </c>
      <c r="E55" s="24">
        <v>90000</v>
      </c>
      <c r="F55" s="6">
        <v>29214979</v>
      </c>
      <c r="G55" s="25">
        <v>29214979</v>
      </c>
      <c r="H55" s="26">
        <v>-215658</v>
      </c>
      <c r="I55" s="24">
        <v>408921620</v>
      </c>
      <c r="J55" s="6">
        <v>439130634</v>
      </c>
      <c r="K55" s="25">
        <v>424020223</v>
      </c>
    </row>
    <row r="56" spans="1:11" ht="13.5">
      <c r="A56" s="22" t="s">
        <v>56</v>
      </c>
      <c r="B56" s="6">
        <v>-15843</v>
      </c>
      <c r="C56" s="6">
        <v>35895861</v>
      </c>
      <c r="D56" s="23">
        <v>-543544</v>
      </c>
      <c r="E56" s="24">
        <v>2120450</v>
      </c>
      <c r="F56" s="6">
        <v>12643000</v>
      </c>
      <c r="G56" s="25">
        <v>12643000</v>
      </c>
      <c r="H56" s="26">
        <v>324591</v>
      </c>
      <c r="I56" s="24">
        <v>5234635</v>
      </c>
      <c r="J56" s="6">
        <v>8996490</v>
      </c>
      <c r="K56" s="25">
        <v>9393039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1475990</v>
      </c>
      <c r="J71" s="2">
        <f t="shared" si="9"/>
        <v>1537982</v>
      </c>
      <c r="K71" s="2">
        <f t="shared" si="9"/>
        <v>1605654</v>
      </c>
    </row>
    <row r="72" spans="1:11" ht="12.75" hidden="1">
      <c r="A72" s="1" t="s">
        <v>104</v>
      </c>
      <c r="B72" s="2">
        <f>+B77</f>
        <v>3268148</v>
      </c>
      <c r="C72" s="2">
        <f aca="true" t="shared" si="10" ref="C72:K72">+C77</f>
        <v>75568</v>
      </c>
      <c r="D72" s="2">
        <f t="shared" si="10"/>
        <v>4306335</v>
      </c>
      <c r="E72" s="2">
        <f t="shared" si="10"/>
        <v>225000</v>
      </c>
      <c r="F72" s="2">
        <f t="shared" si="10"/>
        <v>1433000</v>
      </c>
      <c r="G72" s="2">
        <f t="shared" si="10"/>
        <v>1433000</v>
      </c>
      <c r="H72" s="2">
        <f t="shared" si="10"/>
        <v>1633806</v>
      </c>
      <c r="I72" s="2">
        <f t="shared" si="10"/>
        <v>1475990</v>
      </c>
      <c r="J72" s="2">
        <f t="shared" si="10"/>
        <v>1537982</v>
      </c>
      <c r="K72" s="2">
        <f t="shared" si="10"/>
        <v>1605654</v>
      </c>
    </row>
    <row r="73" spans="1:11" ht="12.75" hidden="1">
      <c r="A73" s="1" t="s">
        <v>105</v>
      </c>
      <c r="B73" s="2">
        <f>+B74</f>
        <v>156758563.99999997</v>
      </c>
      <c r="C73" s="2">
        <f aca="true" t="shared" si="11" ref="C73:K73">+(C78+C80+C81+C82)-(B78+B80+B81+B82)</f>
        <v>147861368</v>
      </c>
      <c r="D73" s="2">
        <f t="shared" si="11"/>
        <v>32666029</v>
      </c>
      <c r="E73" s="2">
        <f t="shared" si="11"/>
        <v>-135912486</v>
      </c>
      <c r="F73" s="2">
        <f>+(F78+F80+F81+F82)-(D78+D80+D81+D82)</f>
        <v>-226152486</v>
      </c>
      <c r="G73" s="2">
        <f>+(G78+G80+G81+G82)-(D78+D80+D81+D82)</f>
        <v>-226152486</v>
      </c>
      <c r="H73" s="2">
        <f>+(H78+H80+H81+H82)-(D78+D80+D81+D82)</f>
        <v>-153234112</v>
      </c>
      <c r="I73" s="2">
        <f>+(I78+I80+I81+I82)-(E78+E80+E81+E82)</f>
        <v>145060855</v>
      </c>
      <c r="J73" s="2">
        <f t="shared" si="11"/>
        <v>11364869</v>
      </c>
      <c r="K73" s="2">
        <f t="shared" si="11"/>
        <v>12274057</v>
      </c>
    </row>
    <row r="74" spans="1:11" ht="12.75" hidden="1">
      <c r="A74" s="1" t="s">
        <v>106</v>
      </c>
      <c r="B74" s="2">
        <f>+TREND(C74:E74)</f>
        <v>156758563.99999997</v>
      </c>
      <c r="C74" s="2">
        <f>+C73</f>
        <v>147861368</v>
      </c>
      <c r="D74" s="2">
        <f aca="true" t="shared" si="12" ref="D74:K74">+D73</f>
        <v>32666029</v>
      </c>
      <c r="E74" s="2">
        <f t="shared" si="12"/>
        <v>-135912486</v>
      </c>
      <c r="F74" s="2">
        <f t="shared" si="12"/>
        <v>-226152486</v>
      </c>
      <c r="G74" s="2">
        <f t="shared" si="12"/>
        <v>-226152486</v>
      </c>
      <c r="H74" s="2">
        <f t="shared" si="12"/>
        <v>-153234112</v>
      </c>
      <c r="I74" s="2">
        <f t="shared" si="12"/>
        <v>145060855</v>
      </c>
      <c r="J74" s="2">
        <f t="shared" si="12"/>
        <v>11364869</v>
      </c>
      <c r="K74" s="2">
        <f t="shared" si="12"/>
        <v>12274057</v>
      </c>
    </row>
    <row r="75" spans="1:11" ht="12.75" hidden="1">
      <c r="A75" s="1" t="s">
        <v>107</v>
      </c>
      <c r="B75" s="2">
        <f>+B84-(((B80+B81+B78)*B70)-B79)</f>
        <v>162263950</v>
      </c>
      <c r="C75" s="2">
        <f aca="true" t="shared" si="13" ref="C75:K75">+C84-(((C80+C81+C78)*C70)-C79)</f>
        <v>701887915</v>
      </c>
      <c r="D75" s="2">
        <f t="shared" si="13"/>
        <v>856790169</v>
      </c>
      <c r="E75" s="2">
        <f t="shared" si="13"/>
        <v>0</v>
      </c>
      <c r="F75" s="2">
        <f t="shared" si="13"/>
        <v>79940777</v>
      </c>
      <c r="G75" s="2">
        <f t="shared" si="13"/>
        <v>79940777</v>
      </c>
      <c r="H75" s="2">
        <f t="shared" si="13"/>
        <v>698591096</v>
      </c>
      <c r="I75" s="2">
        <f t="shared" si="13"/>
        <v>335045361</v>
      </c>
      <c r="J75" s="2">
        <f t="shared" si="13"/>
        <v>348427469</v>
      </c>
      <c r="K75" s="2">
        <f t="shared" si="13"/>
        <v>365397203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3268148</v>
      </c>
      <c r="C77" s="3">
        <v>75568</v>
      </c>
      <c r="D77" s="3">
        <v>4306335</v>
      </c>
      <c r="E77" s="3">
        <v>225000</v>
      </c>
      <c r="F77" s="3">
        <v>1433000</v>
      </c>
      <c r="G77" s="3">
        <v>1433000</v>
      </c>
      <c r="H77" s="3">
        <v>1633806</v>
      </c>
      <c r="I77" s="3">
        <v>1475990</v>
      </c>
      <c r="J77" s="3">
        <v>1537982</v>
      </c>
      <c r="K77" s="3">
        <v>1605654</v>
      </c>
    </row>
    <row r="78" spans="1:11" ht="12.75" hidden="1">
      <c r="A78" s="1" t="s">
        <v>66</v>
      </c>
      <c r="B78" s="3">
        <v>24339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36330148</v>
      </c>
      <c r="C79" s="3">
        <v>552138706</v>
      </c>
      <c r="D79" s="3">
        <v>663627419</v>
      </c>
      <c r="E79" s="3">
        <v>0</v>
      </c>
      <c r="F79" s="3">
        <v>94940777</v>
      </c>
      <c r="G79" s="3">
        <v>94940777</v>
      </c>
      <c r="H79" s="3">
        <v>397535659</v>
      </c>
      <c r="I79" s="3">
        <v>309129634</v>
      </c>
      <c r="J79" s="3">
        <v>320198485</v>
      </c>
      <c r="K79" s="3">
        <v>334669899</v>
      </c>
    </row>
    <row r="80" spans="1:11" ht="12.75" hidden="1">
      <c r="A80" s="1" t="s">
        <v>68</v>
      </c>
      <c r="B80" s="3">
        <v>-77450</v>
      </c>
      <c r="C80" s="3">
        <v>7596</v>
      </c>
      <c r="D80" s="3">
        <v>7592</v>
      </c>
      <c r="E80" s="3">
        <v>0</v>
      </c>
      <c r="F80" s="3">
        <v>0</v>
      </c>
      <c r="G80" s="3">
        <v>0</v>
      </c>
      <c r="H80" s="3">
        <v>378717</v>
      </c>
      <c r="I80" s="3">
        <v>-7592</v>
      </c>
      <c r="J80" s="3">
        <v>-8199</v>
      </c>
      <c r="K80" s="3">
        <v>-8855</v>
      </c>
    </row>
    <row r="81" spans="1:11" ht="12.75" hidden="1">
      <c r="A81" s="1" t="s">
        <v>69</v>
      </c>
      <c r="B81" s="3">
        <v>-44561800</v>
      </c>
      <c r="C81" s="3">
        <v>103238861</v>
      </c>
      <c r="D81" s="3">
        <v>135904894</v>
      </c>
      <c r="E81" s="3">
        <v>0</v>
      </c>
      <c r="F81" s="3">
        <v>-90240000</v>
      </c>
      <c r="G81" s="3">
        <v>-90240000</v>
      </c>
      <c r="H81" s="3">
        <v>-17700343</v>
      </c>
      <c r="I81" s="3">
        <v>145068447</v>
      </c>
      <c r="J81" s="3">
        <v>156433923</v>
      </c>
      <c r="K81" s="3">
        <v>168708636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1475990</v>
      </c>
      <c r="J83" s="3">
        <v>1537982</v>
      </c>
      <c r="K83" s="3">
        <v>1605654</v>
      </c>
    </row>
    <row r="84" spans="1:11" ht="12.75" hidden="1">
      <c r="A84" s="1" t="s">
        <v>72</v>
      </c>
      <c r="B84" s="3">
        <v>125933802</v>
      </c>
      <c r="C84" s="3">
        <v>149749209</v>
      </c>
      <c r="D84" s="3">
        <v>193162750</v>
      </c>
      <c r="E84" s="3">
        <v>0</v>
      </c>
      <c r="F84" s="3">
        <v>-15000000</v>
      </c>
      <c r="G84" s="3">
        <v>-15000000</v>
      </c>
      <c r="H84" s="3">
        <v>301055437</v>
      </c>
      <c r="I84" s="3">
        <v>170976582</v>
      </c>
      <c r="J84" s="3">
        <v>184654708</v>
      </c>
      <c r="K84" s="3">
        <v>199427085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31113784</v>
      </c>
      <c r="C5" s="6">
        <v>45508165</v>
      </c>
      <c r="D5" s="23">
        <v>47294478</v>
      </c>
      <c r="E5" s="24">
        <v>46683534</v>
      </c>
      <c r="F5" s="6">
        <v>46683534</v>
      </c>
      <c r="G5" s="25">
        <v>46683534</v>
      </c>
      <c r="H5" s="26">
        <v>46202764</v>
      </c>
      <c r="I5" s="24">
        <v>49221432</v>
      </c>
      <c r="J5" s="6">
        <v>51288732</v>
      </c>
      <c r="K5" s="25">
        <v>53442858</v>
      </c>
    </row>
    <row r="6" spans="1:11" ht="13.5">
      <c r="A6" s="22" t="s">
        <v>18</v>
      </c>
      <c r="B6" s="6">
        <v>17027601</v>
      </c>
      <c r="C6" s="6">
        <v>50089515</v>
      </c>
      <c r="D6" s="23">
        <v>51913420</v>
      </c>
      <c r="E6" s="24">
        <v>54445622</v>
      </c>
      <c r="F6" s="6">
        <v>54445622</v>
      </c>
      <c r="G6" s="25">
        <v>54445622</v>
      </c>
      <c r="H6" s="26">
        <v>43402684</v>
      </c>
      <c r="I6" s="24">
        <v>54153814</v>
      </c>
      <c r="J6" s="6">
        <v>56428274</v>
      </c>
      <c r="K6" s="25">
        <v>58798261</v>
      </c>
    </row>
    <row r="7" spans="1:11" ht="13.5">
      <c r="A7" s="22" t="s">
        <v>19</v>
      </c>
      <c r="B7" s="6">
        <v>5042958</v>
      </c>
      <c r="C7" s="6">
        <v>5311113</v>
      </c>
      <c r="D7" s="23">
        <v>4827799</v>
      </c>
      <c r="E7" s="24">
        <v>14954726</v>
      </c>
      <c r="F7" s="6">
        <v>7793546</v>
      </c>
      <c r="G7" s="25">
        <v>7793546</v>
      </c>
      <c r="H7" s="26">
        <v>6553824</v>
      </c>
      <c r="I7" s="24">
        <v>8097494</v>
      </c>
      <c r="J7" s="6">
        <v>8437589</v>
      </c>
      <c r="K7" s="25">
        <v>8791968</v>
      </c>
    </row>
    <row r="8" spans="1:11" ht="13.5">
      <c r="A8" s="22" t="s">
        <v>20</v>
      </c>
      <c r="B8" s="6">
        <v>286294019</v>
      </c>
      <c r="C8" s="6">
        <v>394424930</v>
      </c>
      <c r="D8" s="23">
        <v>460751442</v>
      </c>
      <c r="E8" s="24">
        <v>370105000</v>
      </c>
      <c r="F8" s="6">
        <v>435052000</v>
      </c>
      <c r="G8" s="25">
        <v>435052000</v>
      </c>
      <c r="H8" s="26">
        <v>537500545</v>
      </c>
      <c r="I8" s="24">
        <v>388899108</v>
      </c>
      <c r="J8" s="6">
        <v>406286709</v>
      </c>
      <c r="K8" s="25">
        <v>399121816</v>
      </c>
    </row>
    <row r="9" spans="1:11" ht="13.5">
      <c r="A9" s="22" t="s">
        <v>21</v>
      </c>
      <c r="B9" s="6">
        <v>3581170</v>
      </c>
      <c r="C9" s="6">
        <v>5535860</v>
      </c>
      <c r="D9" s="23">
        <v>12559843</v>
      </c>
      <c r="E9" s="24">
        <v>14189428</v>
      </c>
      <c r="F9" s="6">
        <v>14189428</v>
      </c>
      <c r="G9" s="25">
        <v>14189428</v>
      </c>
      <c r="H9" s="26">
        <v>11178159</v>
      </c>
      <c r="I9" s="24">
        <v>14742815</v>
      </c>
      <c r="J9" s="6">
        <v>15362013</v>
      </c>
      <c r="K9" s="25">
        <v>16007218</v>
      </c>
    </row>
    <row r="10" spans="1:11" ht="25.5">
      <c r="A10" s="27" t="s">
        <v>96</v>
      </c>
      <c r="B10" s="28">
        <f>SUM(B5:B9)</f>
        <v>343059532</v>
      </c>
      <c r="C10" s="29">
        <f aca="true" t="shared" si="0" ref="C10:K10">SUM(C5:C9)</f>
        <v>500869583</v>
      </c>
      <c r="D10" s="30">
        <f t="shared" si="0"/>
        <v>577346982</v>
      </c>
      <c r="E10" s="28">
        <f t="shared" si="0"/>
        <v>500378310</v>
      </c>
      <c r="F10" s="29">
        <f t="shared" si="0"/>
        <v>558164130</v>
      </c>
      <c r="G10" s="31">
        <f t="shared" si="0"/>
        <v>558164130</v>
      </c>
      <c r="H10" s="32">
        <f t="shared" si="0"/>
        <v>644837976</v>
      </c>
      <c r="I10" s="28">
        <f t="shared" si="0"/>
        <v>515114663</v>
      </c>
      <c r="J10" s="29">
        <f t="shared" si="0"/>
        <v>537803317</v>
      </c>
      <c r="K10" s="31">
        <f t="shared" si="0"/>
        <v>536162121</v>
      </c>
    </row>
    <row r="11" spans="1:11" ht="13.5">
      <c r="A11" s="22" t="s">
        <v>22</v>
      </c>
      <c r="B11" s="6">
        <v>73851469</v>
      </c>
      <c r="C11" s="6">
        <v>125277505</v>
      </c>
      <c r="D11" s="23">
        <v>133390434</v>
      </c>
      <c r="E11" s="24">
        <v>142286778</v>
      </c>
      <c r="F11" s="6">
        <v>123494079</v>
      </c>
      <c r="G11" s="25">
        <v>123494079</v>
      </c>
      <c r="H11" s="26">
        <v>117314486</v>
      </c>
      <c r="I11" s="24">
        <v>148111376</v>
      </c>
      <c r="J11" s="6">
        <v>157099048</v>
      </c>
      <c r="K11" s="25">
        <v>166670915</v>
      </c>
    </row>
    <row r="12" spans="1:11" ht="13.5">
      <c r="A12" s="22" t="s">
        <v>23</v>
      </c>
      <c r="B12" s="6">
        <v>2798476</v>
      </c>
      <c r="C12" s="6">
        <v>4271776</v>
      </c>
      <c r="D12" s="23">
        <v>4437802</v>
      </c>
      <c r="E12" s="24">
        <v>24359856</v>
      </c>
      <c r="F12" s="6">
        <v>27609856</v>
      </c>
      <c r="G12" s="25">
        <v>27609856</v>
      </c>
      <c r="H12" s="26">
        <v>26987429</v>
      </c>
      <c r="I12" s="24">
        <v>26511475</v>
      </c>
      <c r="J12" s="6">
        <v>28234719</v>
      </c>
      <c r="K12" s="25">
        <v>30069977</v>
      </c>
    </row>
    <row r="13" spans="1:11" ht="13.5">
      <c r="A13" s="22" t="s">
        <v>97</v>
      </c>
      <c r="B13" s="6">
        <v>-124378</v>
      </c>
      <c r="C13" s="6">
        <v>84133578</v>
      </c>
      <c r="D13" s="23">
        <v>41494580</v>
      </c>
      <c r="E13" s="24">
        <v>46065076</v>
      </c>
      <c r="F13" s="6">
        <v>46065076</v>
      </c>
      <c r="G13" s="25">
        <v>46065076</v>
      </c>
      <c r="H13" s="26">
        <v>0</v>
      </c>
      <c r="I13" s="24">
        <v>62556024</v>
      </c>
      <c r="J13" s="6">
        <v>65822919</v>
      </c>
      <c r="K13" s="25">
        <v>69372138</v>
      </c>
    </row>
    <row r="14" spans="1:11" ht="13.5">
      <c r="A14" s="22" t="s">
        <v>24</v>
      </c>
      <c r="B14" s="6">
        <v>0</v>
      </c>
      <c r="C14" s="6">
        <v>2039184</v>
      </c>
      <c r="D14" s="23">
        <v>603719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98</v>
      </c>
      <c r="B15" s="6">
        <v>23407476</v>
      </c>
      <c r="C15" s="6">
        <v>52057326</v>
      </c>
      <c r="D15" s="23">
        <v>36041584</v>
      </c>
      <c r="E15" s="24">
        <v>50355284</v>
      </c>
      <c r="F15" s="6">
        <v>43062484</v>
      </c>
      <c r="G15" s="25">
        <v>43062484</v>
      </c>
      <c r="H15" s="26">
        <v>26337578</v>
      </c>
      <c r="I15" s="24">
        <v>44745039</v>
      </c>
      <c r="J15" s="6">
        <v>46624331</v>
      </c>
      <c r="K15" s="25">
        <v>48675800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167640883</v>
      </c>
      <c r="C17" s="6">
        <v>277768030</v>
      </c>
      <c r="D17" s="23">
        <v>275352336</v>
      </c>
      <c r="E17" s="24">
        <v>198161734</v>
      </c>
      <c r="F17" s="6">
        <v>239197195</v>
      </c>
      <c r="G17" s="25">
        <v>239197195</v>
      </c>
      <c r="H17" s="26">
        <v>177813524</v>
      </c>
      <c r="I17" s="24">
        <v>226193986</v>
      </c>
      <c r="J17" s="6">
        <v>235719383</v>
      </c>
      <c r="K17" s="25">
        <v>245996678</v>
      </c>
    </row>
    <row r="18" spans="1:11" ht="13.5">
      <c r="A18" s="33" t="s">
        <v>26</v>
      </c>
      <c r="B18" s="34">
        <f>SUM(B11:B17)</f>
        <v>267573926</v>
      </c>
      <c r="C18" s="35">
        <f aca="true" t="shared" si="1" ref="C18:K18">SUM(C11:C17)</f>
        <v>545547399</v>
      </c>
      <c r="D18" s="36">
        <f t="shared" si="1"/>
        <v>491320455</v>
      </c>
      <c r="E18" s="34">
        <f t="shared" si="1"/>
        <v>461228728</v>
      </c>
      <c r="F18" s="35">
        <f t="shared" si="1"/>
        <v>479428690</v>
      </c>
      <c r="G18" s="37">
        <f t="shared" si="1"/>
        <v>479428690</v>
      </c>
      <c r="H18" s="38">
        <f t="shared" si="1"/>
        <v>348453017</v>
      </c>
      <c r="I18" s="34">
        <f t="shared" si="1"/>
        <v>508117900</v>
      </c>
      <c r="J18" s="35">
        <f t="shared" si="1"/>
        <v>533500400</v>
      </c>
      <c r="K18" s="37">
        <f t="shared" si="1"/>
        <v>560785508</v>
      </c>
    </row>
    <row r="19" spans="1:11" ht="13.5">
      <c r="A19" s="33" t="s">
        <v>27</v>
      </c>
      <c r="B19" s="39">
        <f>+B10-B18</f>
        <v>75485606</v>
      </c>
      <c r="C19" s="40">
        <f aca="true" t="shared" si="2" ref="C19:K19">+C10-C18</f>
        <v>-44677816</v>
      </c>
      <c r="D19" s="41">
        <f t="shared" si="2"/>
        <v>86026527</v>
      </c>
      <c r="E19" s="39">
        <f t="shared" si="2"/>
        <v>39149582</v>
      </c>
      <c r="F19" s="40">
        <f t="shared" si="2"/>
        <v>78735440</v>
      </c>
      <c r="G19" s="42">
        <f t="shared" si="2"/>
        <v>78735440</v>
      </c>
      <c r="H19" s="43">
        <f t="shared" si="2"/>
        <v>296384959</v>
      </c>
      <c r="I19" s="39">
        <f t="shared" si="2"/>
        <v>6996763</v>
      </c>
      <c r="J19" s="40">
        <f t="shared" si="2"/>
        <v>4302917</v>
      </c>
      <c r="K19" s="42">
        <f t="shared" si="2"/>
        <v>-24623387</v>
      </c>
    </row>
    <row r="20" spans="1:11" ht="25.5">
      <c r="A20" s="44" t="s">
        <v>28</v>
      </c>
      <c r="B20" s="45">
        <v>0</v>
      </c>
      <c r="C20" s="46">
        <v>60715179</v>
      </c>
      <c r="D20" s="47">
        <v>75835957</v>
      </c>
      <c r="E20" s="45">
        <v>198388000</v>
      </c>
      <c r="F20" s="46">
        <v>204388000</v>
      </c>
      <c r="G20" s="48">
        <v>204388000</v>
      </c>
      <c r="H20" s="49">
        <v>79271420</v>
      </c>
      <c r="I20" s="45">
        <v>194482220</v>
      </c>
      <c r="J20" s="46">
        <v>203411050</v>
      </c>
      <c r="K20" s="48">
        <v>213373700</v>
      </c>
    </row>
    <row r="21" spans="1:11" ht="63.75">
      <c r="A21" s="50" t="s">
        <v>99</v>
      </c>
      <c r="B21" s="51">
        <v>0</v>
      </c>
      <c r="C21" s="52">
        <v>17998276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75485606</v>
      </c>
      <c r="C22" s="58">
        <f aca="true" t="shared" si="3" ref="C22:K22">SUM(C19:C21)</f>
        <v>34035639</v>
      </c>
      <c r="D22" s="59">
        <f t="shared" si="3"/>
        <v>161862484</v>
      </c>
      <c r="E22" s="57">
        <f t="shared" si="3"/>
        <v>237537582</v>
      </c>
      <c r="F22" s="58">
        <f t="shared" si="3"/>
        <v>283123440</v>
      </c>
      <c r="G22" s="60">
        <f t="shared" si="3"/>
        <v>283123440</v>
      </c>
      <c r="H22" s="61">
        <f t="shared" si="3"/>
        <v>375656379</v>
      </c>
      <c r="I22" s="57">
        <f t="shared" si="3"/>
        <v>201478983</v>
      </c>
      <c r="J22" s="58">
        <f t="shared" si="3"/>
        <v>207713967</v>
      </c>
      <c r="K22" s="60">
        <f t="shared" si="3"/>
        <v>188750313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75485606</v>
      </c>
      <c r="C24" s="40">
        <f aca="true" t="shared" si="4" ref="C24:K24">SUM(C22:C23)</f>
        <v>34035639</v>
      </c>
      <c r="D24" s="41">
        <f t="shared" si="4"/>
        <v>161862484</v>
      </c>
      <c r="E24" s="39">
        <f t="shared" si="4"/>
        <v>237537582</v>
      </c>
      <c r="F24" s="40">
        <f t="shared" si="4"/>
        <v>283123440</v>
      </c>
      <c r="G24" s="42">
        <f t="shared" si="4"/>
        <v>283123440</v>
      </c>
      <c r="H24" s="43">
        <f t="shared" si="4"/>
        <v>375656379</v>
      </c>
      <c r="I24" s="39">
        <f t="shared" si="4"/>
        <v>201478983</v>
      </c>
      <c r="J24" s="40">
        <f t="shared" si="4"/>
        <v>207713967</v>
      </c>
      <c r="K24" s="42">
        <f t="shared" si="4"/>
        <v>188750313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95468915</v>
      </c>
      <c r="C27" s="7">
        <v>155706183</v>
      </c>
      <c r="D27" s="69">
        <v>405014555</v>
      </c>
      <c r="E27" s="70">
        <v>215799594</v>
      </c>
      <c r="F27" s="7">
        <v>328606693</v>
      </c>
      <c r="G27" s="71">
        <v>328606693</v>
      </c>
      <c r="H27" s="72">
        <v>159248131</v>
      </c>
      <c r="I27" s="70">
        <v>196132200</v>
      </c>
      <c r="J27" s="7">
        <v>203411050</v>
      </c>
      <c r="K27" s="71">
        <v>213373700</v>
      </c>
    </row>
    <row r="28" spans="1:11" ht="13.5">
      <c r="A28" s="73" t="s">
        <v>33</v>
      </c>
      <c r="B28" s="6">
        <v>0</v>
      </c>
      <c r="C28" s="6">
        <v>94447354</v>
      </c>
      <c r="D28" s="23">
        <v>89530736</v>
      </c>
      <c r="E28" s="24">
        <v>192688600</v>
      </c>
      <c r="F28" s="6">
        <v>89230860</v>
      </c>
      <c r="G28" s="25">
        <v>89230860</v>
      </c>
      <c r="H28" s="26">
        <v>0</v>
      </c>
      <c r="I28" s="24">
        <v>194482200</v>
      </c>
      <c r="J28" s="6">
        <v>203411050</v>
      </c>
      <c r="K28" s="25">
        <v>213373700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1261150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1650000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95708504</v>
      </c>
      <c r="D32" s="69">
        <f t="shared" si="5"/>
        <v>89530736</v>
      </c>
      <c r="E32" s="70">
        <f t="shared" si="5"/>
        <v>192688600</v>
      </c>
      <c r="F32" s="7">
        <f t="shared" si="5"/>
        <v>89230860</v>
      </c>
      <c r="G32" s="71">
        <f t="shared" si="5"/>
        <v>89230860</v>
      </c>
      <c r="H32" s="72">
        <f t="shared" si="5"/>
        <v>0</v>
      </c>
      <c r="I32" s="70">
        <f t="shared" si="5"/>
        <v>196132200</v>
      </c>
      <c r="J32" s="7">
        <f t="shared" si="5"/>
        <v>203411050</v>
      </c>
      <c r="K32" s="71">
        <f t="shared" si="5"/>
        <v>213373700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-34768796</v>
      </c>
      <c r="C35" s="6">
        <v>77606184</v>
      </c>
      <c r="D35" s="23">
        <v>126745102</v>
      </c>
      <c r="E35" s="24">
        <v>126361170</v>
      </c>
      <c r="F35" s="6">
        <v>-90218209</v>
      </c>
      <c r="G35" s="25">
        <v>-90218209</v>
      </c>
      <c r="H35" s="26">
        <v>127883785</v>
      </c>
      <c r="I35" s="24">
        <v>337682899</v>
      </c>
      <c r="J35" s="6">
        <v>323793963</v>
      </c>
      <c r="K35" s="25">
        <v>288161383</v>
      </c>
    </row>
    <row r="36" spans="1:11" ht="13.5">
      <c r="A36" s="22" t="s">
        <v>39</v>
      </c>
      <c r="B36" s="6">
        <v>80833147</v>
      </c>
      <c r="C36" s="6">
        <v>1159554737</v>
      </c>
      <c r="D36" s="23">
        <v>1204050314</v>
      </c>
      <c r="E36" s="24">
        <v>1471124514</v>
      </c>
      <c r="F36" s="6">
        <v>1420977862</v>
      </c>
      <c r="G36" s="25">
        <v>1420977862</v>
      </c>
      <c r="H36" s="26">
        <v>159248131</v>
      </c>
      <c r="I36" s="24">
        <v>1540854331</v>
      </c>
      <c r="J36" s="6">
        <v>1678442462</v>
      </c>
      <c r="K36" s="25">
        <v>1815248938</v>
      </c>
    </row>
    <row r="37" spans="1:11" ht="13.5">
      <c r="A37" s="22" t="s">
        <v>40</v>
      </c>
      <c r="B37" s="6">
        <v>-7059538</v>
      </c>
      <c r="C37" s="6">
        <v>216984211</v>
      </c>
      <c r="D37" s="23">
        <v>157077527</v>
      </c>
      <c r="E37" s="24">
        <v>246818985</v>
      </c>
      <c r="F37" s="6">
        <v>120789159</v>
      </c>
      <c r="G37" s="25">
        <v>120789159</v>
      </c>
      <c r="H37" s="26">
        <v>-83730323</v>
      </c>
      <c r="I37" s="24">
        <v>128184358</v>
      </c>
      <c r="J37" s="6">
        <v>122456882</v>
      </c>
      <c r="K37" s="25">
        <v>116369475</v>
      </c>
    </row>
    <row r="38" spans="1:11" ht="13.5">
      <c r="A38" s="22" t="s">
        <v>41</v>
      </c>
      <c r="B38" s="6">
        <v>-22361710</v>
      </c>
      <c r="C38" s="6">
        <v>66244176</v>
      </c>
      <c r="D38" s="23">
        <v>54181922</v>
      </c>
      <c r="E38" s="24">
        <v>44512038</v>
      </c>
      <c r="F38" s="6">
        <v>4982999</v>
      </c>
      <c r="G38" s="25">
        <v>4982999</v>
      </c>
      <c r="H38" s="26">
        <v>-4794158</v>
      </c>
      <c r="I38" s="24">
        <v>4982998</v>
      </c>
      <c r="J38" s="6">
        <v>4982998</v>
      </c>
      <c r="K38" s="25">
        <v>4982998</v>
      </c>
    </row>
    <row r="39" spans="1:11" ht="13.5">
      <c r="A39" s="22" t="s">
        <v>42</v>
      </c>
      <c r="B39" s="6">
        <v>0</v>
      </c>
      <c r="C39" s="6">
        <v>919896895</v>
      </c>
      <c r="D39" s="23">
        <v>957673477</v>
      </c>
      <c r="E39" s="24">
        <v>1068617067</v>
      </c>
      <c r="F39" s="6">
        <v>921864055</v>
      </c>
      <c r="G39" s="25">
        <v>921864055</v>
      </c>
      <c r="H39" s="26">
        <v>0</v>
      </c>
      <c r="I39" s="24">
        <v>1543890891</v>
      </c>
      <c r="J39" s="6">
        <v>1667082578</v>
      </c>
      <c r="K39" s="25">
        <v>1793307535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216332824</v>
      </c>
      <c r="F42" s="6">
        <v>0</v>
      </c>
      <c r="G42" s="25">
        <v>0</v>
      </c>
      <c r="H42" s="26">
        <v>0</v>
      </c>
      <c r="I42" s="24">
        <v>251064458</v>
      </c>
      <c r="J42" s="6">
        <v>260212410</v>
      </c>
      <c r="K42" s="25">
        <v>245442822</v>
      </c>
    </row>
    <row r="43" spans="1:11" ht="13.5">
      <c r="A43" s="22" t="s">
        <v>45</v>
      </c>
      <c r="B43" s="6">
        <v>14600000</v>
      </c>
      <c r="C43" s="6">
        <v>-13706090</v>
      </c>
      <c r="D43" s="23">
        <v>0</v>
      </c>
      <c r="E43" s="24">
        <v>-192686689</v>
      </c>
      <c r="F43" s="6">
        <v>1911</v>
      </c>
      <c r="G43" s="25">
        <v>1911</v>
      </c>
      <c r="H43" s="26">
        <v>0</v>
      </c>
      <c r="I43" s="24">
        <v>-202433377</v>
      </c>
      <c r="J43" s="6">
        <v>-203411050</v>
      </c>
      <c r="K43" s="25">
        <v>-206178614</v>
      </c>
    </row>
    <row r="44" spans="1:11" ht="13.5">
      <c r="A44" s="22" t="s">
        <v>46</v>
      </c>
      <c r="B44" s="6">
        <v>0</v>
      </c>
      <c r="C44" s="6">
        <v>0</v>
      </c>
      <c r="D44" s="23">
        <v>1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14600000</v>
      </c>
      <c r="C45" s="7">
        <v>15115066</v>
      </c>
      <c r="D45" s="69">
        <v>13578350</v>
      </c>
      <c r="E45" s="70">
        <v>78256275</v>
      </c>
      <c r="F45" s="7">
        <v>63731027</v>
      </c>
      <c r="G45" s="71">
        <v>63731027</v>
      </c>
      <c r="H45" s="72">
        <v>25488</v>
      </c>
      <c r="I45" s="70">
        <v>145447745</v>
      </c>
      <c r="J45" s="7">
        <v>179778271</v>
      </c>
      <c r="K45" s="71">
        <v>229691970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-125254794</v>
      </c>
      <c r="C48" s="6">
        <v>62382547</v>
      </c>
      <c r="D48" s="23">
        <v>47582514</v>
      </c>
      <c r="E48" s="24">
        <v>176305789</v>
      </c>
      <c r="F48" s="6">
        <v>-168217081</v>
      </c>
      <c r="G48" s="25">
        <v>-168217081</v>
      </c>
      <c r="H48" s="26">
        <v>79611135</v>
      </c>
      <c r="I48" s="24">
        <v>129278088</v>
      </c>
      <c r="J48" s="6">
        <v>196728939</v>
      </c>
      <c r="K48" s="25">
        <v>238657332</v>
      </c>
    </row>
    <row r="49" spans="1:11" ht="13.5">
      <c r="A49" s="22" t="s">
        <v>50</v>
      </c>
      <c r="B49" s="6">
        <f>+B75</f>
        <v>-106799198</v>
      </c>
      <c r="C49" s="6">
        <f aca="true" t="shared" si="6" ref="C49:K49">+C75</f>
        <v>561010697</v>
      </c>
      <c r="D49" s="23">
        <f t="shared" si="6"/>
        <v>549007569</v>
      </c>
      <c r="E49" s="24">
        <f t="shared" si="6"/>
        <v>460221961</v>
      </c>
      <c r="F49" s="6">
        <f t="shared" si="6"/>
        <v>70393053</v>
      </c>
      <c r="G49" s="25">
        <f t="shared" si="6"/>
        <v>70393053</v>
      </c>
      <c r="H49" s="26">
        <f t="shared" si="6"/>
        <v>29478604</v>
      </c>
      <c r="I49" s="24">
        <f t="shared" si="6"/>
        <v>64036503.46937066</v>
      </c>
      <c r="J49" s="6">
        <f t="shared" si="6"/>
        <v>90050790.92461485</v>
      </c>
      <c r="K49" s="25">
        <f t="shared" si="6"/>
        <v>142417864.1870883</v>
      </c>
    </row>
    <row r="50" spans="1:11" ht="13.5">
      <c r="A50" s="33" t="s">
        <v>51</v>
      </c>
      <c r="B50" s="7">
        <f>+B48-B49</f>
        <v>-18455596</v>
      </c>
      <c r="C50" s="7">
        <f aca="true" t="shared" si="7" ref="C50:K50">+C48-C49</f>
        <v>-498628150</v>
      </c>
      <c r="D50" s="69">
        <f t="shared" si="7"/>
        <v>-501425055</v>
      </c>
      <c r="E50" s="70">
        <f t="shared" si="7"/>
        <v>-283916172</v>
      </c>
      <c r="F50" s="7">
        <f t="shared" si="7"/>
        <v>-238610134</v>
      </c>
      <c r="G50" s="71">
        <f t="shared" si="7"/>
        <v>-238610134</v>
      </c>
      <c r="H50" s="72">
        <f t="shared" si="7"/>
        <v>50132531</v>
      </c>
      <c r="I50" s="70">
        <f t="shared" si="7"/>
        <v>65241584.53062934</v>
      </c>
      <c r="J50" s="7">
        <f t="shared" si="7"/>
        <v>106678148.07538515</v>
      </c>
      <c r="K50" s="71">
        <f t="shared" si="7"/>
        <v>96239467.81291169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95468915</v>
      </c>
      <c r="C53" s="6">
        <v>877523982</v>
      </c>
      <c r="D53" s="23">
        <v>1061377183</v>
      </c>
      <c r="E53" s="24">
        <v>1113544009</v>
      </c>
      <c r="F53" s="6">
        <v>1277176771</v>
      </c>
      <c r="G53" s="25">
        <v>1277176771</v>
      </c>
      <c r="H53" s="26">
        <v>159248131</v>
      </c>
      <c r="I53" s="24">
        <v>1382252063</v>
      </c>
      <c r="J53" s="6">
        <v>1473840194</v>
      </c>
      <c r="K53" s="25">
        <v>1558841756</v>
      </c>
    </row>
    <row r="54" spans="1:11" ht="13.5">
      <c r="A54" s="22" t="s">
        <v>54</v>
      </c>
      <c r="B54" s="6">
        <v>0</v>
      </c>
      <c r="C54" s="6">
        <v>84133578</v>
      </c>
      <c r="D54" s="23">
        <v>41494580</v>
      </c>
      <c r="E54" s="24">
        <v>46065076</v>
      </c>
      <c r="F54" s="6">
        <v>46065076</v>
      </c>
      <c r="G54" s="25">
        <v>46065076</v>
      </c>
      <c r="H54" s="26">
        <v>0</v>
      </c>
      <c r="I54" s="24">
        <v>62556024</v>
      </c>
      <c r="J54" s="6">
        <v>65822919</v>
      </c>
      <c r="K54" s="25">
        <v>69372138</v>
      </c>
    </row>
    <row r="55" spans="1:11" ht="13.5">
      <c r="A55" s="22" t="s">
        <v>55</v>
      </c>
      <c r="B55" s="6">
        <v>21502558</v>
      </c>
      <c r="C55" s="6">
        <v>109995513</v>
      </c>
      <c r="D55" s="23">
        <v>116281283</v>
      </c>
      <c r="E55" s="24">
        <v>18000000</v>
      </c>
      <c r="F55" s="6">
        <v>19769140</v>
      </c>
      <c r="G55" s="25">
        <v>19769140</v>
      </c>
      <c r="H55" s="26">
        <v>258305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23442128</v>
      </c>
      <c r="C56" s="6">
        <v>22421243</v>
      </c>
      <c r="D56" s="23">
        <v>12005795</v>
      </c>
      <c r="E56" s="24">
        <v>11893616</v>
      </c>
      <c r="F56" s="6">
        <v>13153616</v>
      </c>
      <c r="G56" s="25">
        <v>13153616</v>
      </c>
      <c r="H56" s="26">
        <v>9537692</v>
      </c>
      <c r="I56" s="24">
        <v>15442117</v>
      </c>
      <c r="J56" s="6">
        <v>16543957</v>
      </c>
      <c r="K56" s="25">
        <v>17271889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26012880</v>
      </c>
      <c r="F59" s="6">
        <v>26012880</v>
      </c>
      <c r="G59" s="25">
        <v>26012880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400595</v>
      </c>
      <c r="F60" s="6">
        <v>400595</v>
      </c>
      <c r="G60" s="25">
        <v>400595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26174</v>
      </c>
      <c r="F62" s="98">
        <v>26174</v>
      </c>
      <c r="G62" s="99">
        <v>26174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0.45485718024306276</v>
      </c>
      <c r="J70" s="5">
        <f t="shared" si="8"/>
        <v>0.4548571629611234</v>
      </c>
      <c r="K70" s="5">
        <f t="shared" si="8"/>
        <v>0.45576031741007705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102344824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47595493</v>
      </c>
      <c r="J71" s="2">
        <f t="shared" si="9"/>
        <v>49594502</v>
      </c>
      <c r="K71" s="2">
        <f t="shared" si="9"/>
        <v>51780080</v>
      </c>
    </row>
    <row r="72" spans="1:11" ht="12.75" hidden="1">
      <c r="A72" s="1" t="s">
        <v>104</v>
      </c>
      <c r="B72" s="2">
        <f>+B77</f>
        <v>46368597</v>
      </c>
      <c r="C72" s="2">
        <f aca="true" t="shared" si="10" ref="C72:K72">+C77</f>
        <v>99015446</v>
      </c>
      <c r="D72" s="2">
        <f t="shared" si="10"/>
        <v>102052427</v>
      </c>
      <c r="E72" s="2">
        <f t="shared" si="10"/>
        <v>102344824</v>
      </c>
      <c r="F72" s="2">
        <f t="shared" si="10"/>
        <v>102344824</v>
      </c>
      <c r="G72" s="2">
        <f t="shared" si="10"/>
        <v>102344824</v>
      </c>
      <c r="H72" s="2">
        <f t="shared" si="10"/>
        <v>90199831</v>
      </c>
      <c r="I72" s="2">
        <f t="shared" si="10"/>
        <v>104638324</v>
      </c>
      <c r="J72" s="2">
        <f t="shared" si="10"/>
        <v>109033134</v>
      </c>
      <c r="K72" s="2">
        <f t="shared" si="10"/>
        <v>113612524</v>
      </c>
    </row>
    <row r="73" spans="1:11" ht="12.75" hidden="1">
      <c r="A73" s="1" t="s">
        <v>105</v>
      </c>
      <c r="B73" s="2">
        <f>+B74</f>
        <v>-9529951.166666672</v>
      </c>
      <c r="C73" s="2">
        <f aca="true" t="shared" si="11" ref="C73:K73">+(C78+C80+C81+C82)-(B78+B80+B81+B82)</f>
        <v>-61825648</v>
      </c>
      <c r="D73" s="2">
        <f t="shared" si="11"/>
        <v>63862664</v>
      </c>
      <c r="E73" s="2">
        <f t="shared" si="11"/>
        <v>-124223205</v>
      </c>
      <c r="F73" s="2">
        <f>+(F78+F80+F81+F82)-(D78+D80+D81+D82)</f>
        <v>-269806</v>
      </c>
      <c r="G73" s="2">
        <f>+(G78+G80+G81+G82)-(D78+D80+D81+D82)</f>
        <v>-269806</v>
      </c>
      <c r="H73" s="2">
        <f>+(H78+H80+H81+H82)-(D78+D80+D81+D82)</f>
        <v>-29609695</v>
      </c>
      <c r="I73" s="2">
        <f>+(I78+I80+I81+I82)-(E78+E80+E81+E82)</f>
        <v>260660515</v>
      </c>
      <c r="J73" s="2">
        <f t="shared" si="11"/>
        <v>-81339787</v>
      </c>
      <c r="K73" s="2">
        <f t="shared" si="11"/>
        <v>-84756059</v>
      </c>
    </row>
    <row r="74" spans="1:11" ht="12.75" hidden="1">
      <c r="A74" s="1" t="s">
        <v>106</v>
      </c>
      <c r="B74" s="2">
        <f>+TREND(C74:E74)</f>
        <v>-9529951.166666672</v>
      </c>
      <c r="C74" s="2">
        <f>+C73</f>
        <v>-61825648</v>
      </c>
      <c r="D74" s="2">
        <f aca="true" t="shared" si="12" ref="D74:K74">+D73</f>
        <v>63862664</v>
      </c>
      <c r="E74" s="2">
        <f t="shared" si="12"/>
        <v>-124223205</v>
      </c>
      <c r="F74" s="2">
        <f t="shared" si="12"/>
        <v>-269806</v>
      </c>
      <c r="G74" s="2">
        <f t="shared" si="12"/>
        <v>-269806</v>
      </c>
      <c r="H74" s="2">
        <f t="shared" si="12"/>
        <v>-29609695</v>
      </c>
      <c r="I74" s="2">
        <f t="shared" si="12"/>
        <v>260660515</v>
      </c>
      <c r="J74" s="2">
        <f t="shared" si="12"/>
        <v>-81339787</v>
      </c>
      <c r="K74" s="2">
        <f t="shared" si="12"/>
        <v>-84756059</v>
      </c>
    </row>
    <row r="75" spans="1:11" ht="12.75" hidden="1">
      <c r="A75" s="1" t="s">
        <v>107</v>
      </c>
      <c r="B75" s="2">
        <f>+B84-(((B80+B81+B78)*B70)-B79)</f>
        <v>-106799198</v>
      </c>
      <c r="C75" s="2">
        <f aca="true" t="shared" si="13" ref="C75:K75">+C84-(((C80+C81+C78)*C70)-C79)</f>
        <v>561010697</v>
      </c>
      <c r="D75" s="2">
        <f t="shared" si="13"/>
        <v>549007569</v>
      </c>
      <c r="E75" s="2">
        <f t="shared" si="13"/>
        <v>460221961</v>
      </c>
      <c r="F75" s="2">
        <f t="shared" si="13"/>
        <v>70393053</v>
      </c>
      <c r="G75" s="2">
        <f t="shared" si="13"/>
        <v>70393053</v>
      </c>
      <c r="H75" s="2">
        <f t="shared" si="13"/>
        <v>29478604</v>
      </c>
      <c r="I75" s="2">
        <f t="shared" si="13"/>
        <v>64036503.46937066</v>
      </c>
      <c r="J75" s="2">
        <f t="shared" si="13"/>
        <v>90050790.92461485</v>
      </c>
      <c r="K75" s="2">
        <f t="shared" si="13"/>
        <v>142417864.1870883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46368597</v>
      </c>
      <c r="C77" s="3">
        <v>99015446</v>
      </c>
      <c r="D77" s="3">
        <v>102052427</v>
      </c>
      <c r="E77" s="3">
        <v>102344824</v>
      </c>
      <c r="F77" s="3">
        <v>102344824</v>
      </c>
      <c r="G77" s="3">
        <v>102344824</v>
      </c>
      <c r="H77" s="3">
        <v>90199831</v>
      </c>
      <c r="I77" s="3">
        <v>104638324</v>
      </c>
      <c r="J77" s="3">
        <v>109033134</v>
      </c>
      <c r="K77" s="3">
        <v>113612524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-7059538</v>
      </c>
      <c r="C79" s="3">
        <v>184709407</v>
      </c>
      <c r="D79" s="3">
        <v>136602472</v>
      </c>
      <c r="E79" s="3">
        <v>213810750</v>
      </c>
      <c r="F79" s="3">
        <v>88161475</v>
      </c>
      <c r="G79" s="3">
        <v>88161475</v>
      </c>
      <c r="H79" s="3">
        <v>-83730323</v>
      </c>
      <c r="I79" s="3">
        <v>95556674</v>
      </c>
      <c r="J79" s="3">
        <v>89829198</v>
      </c>
      <c r="K79" s="3">
        <v>83741791</v>
      </c>
    </row>
    <row r="80" spans="1:11" ht="12.75" hidden="1">
      <c r="A80" s="1" t="s">
        <v>68</v>
      </c>
      <c r="B80" s="3">
        <v>35362655</v>
      </c>
      <c r="C80" s="3">
        <v>13934224</v>
      </c>
      <c r="D80" s="3">
        <v>69959687</v>
      </c>
      <c r="E80" s="3">
        <v>-52726940</v>
      </c>
      <c r="F80" s="3">
        <v>69959686</v>
      </c>
      <c r="G80" s="3">
        <v>69959686</v>
      </c>
      <c r="H80" s="3">
        <v>48846740</v>
      </c>
      <c r="I80" s="3">
        <v>206397000</v>
      </c>
      <c r="J80" s="3">
        <v>125057213</v>
      </c>
      <c r="K80" s="3">
        <v>40301154</v>
      </c>
    </row>
    <row r="81" spans="1:11" ht="12.75" hidden="1">
      <c r="A81" s="1" t="s">
        <v>69</v>
      </c>
      <c r="B81" s="3">
        <v>40523343</v>
      </c>
      <c r="C81" s="3">
        <v>126126</v>
      </c>
      <c r="D81" s="3">
        <v>7963327</v>
      </c>
      <c r="E81" s="3">
        <v>6426749</v>
      </c>
      <c r="F81" s="3">
        <v>7693522</v>
      </c>
      <c r="G81" s="3">
        <v>7693522</v>
      </c>
      <c r="H81" s="3">
        <v>-533421</v>
      </c>
      <c r="I81" s="3">
        <v>7963324</v>
      </c>
      <c r="J81" s="3">
        <v>7963324</v>
      </c>
      <c r="K81" s="3">
        <v>7963324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102344824</v>
      </c>
      <c r="F83" s="3">
        <v>0</v>
      </c>
      <c r="G83" s="3">
        <v>0</v>
      </c>
      <c r="H83" s="3">
        <v>0</v>
      </c>
      <c r="I83" s="3">
        <v>47595493</v>
      </c>
      <c r="J83" s="3">
        <v>49594502</v>
      </c>
      <c r="K83" s="3">
        <v>51780080</v>
      </c>
    </row>
    <row r="84" spans="1:11" ht="12.75" hidden="1">
      <c r="A84" s="1" t="s">
        <v>72</v>
      </c>
      <c r="B84" s="3">
        <v>-99739660</v>
      </c>
      <c r="C84" s="3">
        <v>376301290</v>
      </c>
      <c r="D84" s="3">
        <v>412405097</v>
      </c>
      <c r="E84" s="3">
        <v>200111020</v>
      </c>
      <c r="F84" s="3">
        <v>-17768422</v>
      </c>
      <c r="G84" s="3">
        <v>-17768422</v>
      </c>
      <c r="H84" s="3">
        <v>113208927</v>
      </c>
      <c r="I84" s="3">
        <v>65983162</v>
      </c>
      <c r="J84" s="3">
        <v>60726937</v>
      </c>
      <c r="K84" s="3">
        <v>80673107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325127765</v>
      </c>
      <c r="D5" s="23">
        <v>334342738</v>
      </c>
      <c r="E5" s="24">
        <v>480059797</v>
      </c>
      <c r="F5" s="6">
        <v>485342034</v>
      </c>
      <c r="G5" s="25">
        <v>485342034</v>
      </c>
      <c r="H5" s="26">
        <v>425612716</v>
      </c>
      <c r="I5" s="24">
        <v>490297413</v>
      </c>
      <c r="J5" s="6">
        <v>510887979</v>
      </c>
      <c r="K5" s="25">
        <v>533366738</v>
      </c>
    </row>
    <row r="6" spans="1:11" ht="13.5">
      <c r="A6" s="22" t="s">
        <v>18</v>
      </c>
      <c r="B6" s="6">
        <v>0</v>
      </c>
      <c r="C6" s="6">
        <v>1594159571</v>
      </c>
      <c r="D6" s="23">
        <v>1636098984</v>
      </c>
      <c r="E6" s="24">
        <v>1941586955</v>
      </c>
      <c r="F6" s="6">
        <v>2023654118</v>
      </c>
      <c r="G6" s="25">
        <v>2023654118</v>
      </c>
      <c r="H6" s="26">
        <v>1724467444</v>
      </c>
      <c r="I6" s="24">
        <v>1999468890</v>
      </c>
      <c r="J6" s="6">
        <v>2186649486</v>
      </c>
      <c r="K6" s="25">
        <v>2393763675</v>
      </c>
    </row>
    <row r="7" spans="1:11" ht="13.5">
      <c r="A7" s="22" t="s">
        <v>19</v>
      </c>
      <c r="B7" s="6">
        <v>0</v>
      </c>
      <c r="C7" s="6">
        <v>21171045</v>
      </c>
      <c r="D7" s="23">
        <v>16544864</v>
      </c>
      <c r="E7" s="24">
        <v>10536127</v>
      </c>
      <c r="F7" s="6">
        <v>10536127</v>
      </c>
      <c r="G7" s="25">
        <v>10536127</v>
      </c>
      <c r="H7" s="26">
        <v>6876899</v>
      </c>
      <c r="I7" s="24">
        <v>10950312</v>
      </c>
      <c r="J7" s="6">
        <v>11410225</v>
      </c>
      <c r="K7" s="25">
        <v>11912275</v>
      </c>
    </row>
    <row r="8" spans="1:11" ht="13.5">
      <c r="A8" s="22" t="s">
        <v>20</v>
      </c>
      <c r="B8" s="6">
        <v>0</v>
      </c>
      <c r="C8" s="6">
        <v>400186345</v>
      </c>
      <c r="D8" s="23">
        <v>443368434</v>
      </c>
      <c r="E8" s="24">
        <v>480795700</v>
      </c>
      <c r="F8" s="6">
        <v>554959700</v>
      </c>
      <c r="G8" s="25">
        <v>554959700</v>
      </c>
      <c r="H8" s="26">
        <v>188503974</v>
      </c>
      <c r="I8" s="24">
        <v>494843550</v>
      </c>
      <c r="J8" s="6">
        <v>529137350</v>
      </c>
      <c r="K8" s="25">
        <v>526726300</v>
      </c>
    </row>
    <row r="9" spans="1:11" ht="13.5">
      <c r="A9" s="22" t="s">
        <v>21</v>
      </c>
      <c r="B9" s="6">
        <v>0</v>
      </c>
      <c r="C9" s="6">
        <v>353734116</v>
      </c>
      <c r="D9" s="23">
        <v>419051056</v>
      </c>
      <c r="E9" s="24">
        <v>486163099</v>
      </c>
      <c r="F9" s="6">
        <v>505873134</v>
      </c>
      <c r="G9" s="25">
        <v>505873134</v>
      </c>
      <c r="H9" s="26">
        <v>467635236</v>
      </c>
      <c r="I9" s="24">
        <v>535797804</v>
      </c>
      <c r="J9" s="6">
        <v>557498535</v>
      </c>
      <c r="K9" s="25">
        <v>582028454</v>
      </c>
    </row>
    <row r="10" spans="1:11" ht="25.5">
      <c r="A10" s="27" t="s">
        <v>96</v>
      </c>
      <c r="B10" s="28">
        <f>SUM(B5:B9)</f>
        <v>0</v>
      </c>
      <c r="C10" s="29">
        <f aca="true" t="shared" si="0" ref="C10:K10">SUM(C5:C9)</f>
        <v>2694378842</v>
      </c>
      <c r="D10" s="30">
        <f t="shared" si="0"/>
        <v>2849406076</v>
      </c>
      <c r="E10" s="28">
        <f t="shared" si="0"/>
        <v>3399141678</v>
      </c>
      <c r="F10" s="29">
        <f t="shared" si="0"/>
        <v>3580365113</v>
      </c>
      <c r="G10" s="31">
        <f t="shared" si="0"/>
        <v>3580365113</v>
      </c>
      <c r="H10" s="32">
        <f t="shared" si="0"/>
        <v>2813096269</v>
      </c>
      <c r="I10" s="28">
        <f t="shared" si="0"/>
        <v>3531357969</v>
      </c>
      <c r="J10" s="29">
        <f t="shared" si="0"/>
        <v>3795583575</v>
      </c>
      <c r="K10" s="31">
        <f t="shared" si="0"/>
        <v>4047797442</v>
      </c>
    </row>
    <row r="11" spans="1:11" ht="13.5">
      <c r="A11" s="22" t="s">
        <v>22</v>
      </c>
      <c r="B11" s="6">
        <v>0</v>
      </c>
      <c r="C11" s="6">
        <v>631011919</v>
      </c>
      <c r="D11" s="23">
        <v>642948967</v>
      </c>
      <c r="E11" s="24">
        <v>649482600</v>
      </c>
      <c r="F11" s="6">
        <v>660805267</v>
      </c>
      <c r="G11" s="25">
        <v>660805267</v>
      </c>
      <c r="H11" s="26">
        <v>678987847</v>
      </c>
      <c r="I11" s="24">
        <v>692304160</v>
      </c>
      <c r="J11" s="6">
        <v>730342193</v>
      </c>
      <c r="K11" s="25">
        <v>770782749</v>
      </c>
    </row>
    <row r="12" spans="1:11" ht="13.5">
      <c r="A12" s="22" t="s">
        <v>23</v>
      </c>
      <c r="B12" s="6">
        <v>0</v>
      </c>
      <c r="C12" s="6">
        <v>34199953</v>
      </c>
      <c r="D12" s="23">
        <v>34575199</v>
      </c>
      <c r="E12" s="24">
        <v>38988000</v>
      </c>
      <c r="F12" s="6">
        <v>38988000</v>
      </c>
      <c r="G12" s="25">
        <v>38988000</v>
      </c>
      <c r="H12" s="26">
        <v>36495480</v>
      </c>
      <c r="I12" s="24">
        <v>37222503</v>
      </c>
      <c r="J12" s="6">
        <v>39455853</v>
      </c>
      <c r="K12" s="25">
        <v>41823206</v>
      </c>
    </row>
    <row r="13" spans="1:11" ht="13.5">
      <c r="A13" s="22" t="s">
        <v>97</v>
      </c>
      <c r="B13" s="6">
        <v>0</v>
      </c>
      <c r="C13" s="6">
        <v>402816345</v>
      </c>
      <c r="D13" s="23">
        <v>411945634</v>
      </c>
      <c r="E13" s="24">
        <v>420711192</v>
      </c>
      <c r="F13" s="6">
        <v>420711192</v>
      </c>
      <c r="G13" s="25">
        <v>420711192</v>
      </c>
      <c r="H13" s="26">
        <v>324127408</v>
      </c>
      <c r="I13" s="24">
        <v>366774263</v>
      </c>
      <c r="J13" s="6">
        <v>421053001</v>
      </c>
      <c r="K13" s="25">
        <v>439579331</v>
      </c>
    </row>
    <row r="14" spans="1:11" ht="13.5">
      <c r="A14" s="22" t="s">
        <v>24</v>
      </c>
      <c r="B14" s="6">
        <v>0</v>
      </c>
      <c r="C14" s="6">
        <v>72736372</v>
      </c>
      <c r="D14" s="23">
        <v>79008903</v>
      </c>
      <c r="E14" s="24">
        <v>3537000</v>
      </c>
      <c r="F14" s="6">
        <v>3537000</v>
      </c>
      <c r="G14" s="25">
        <v>3537000</v>
      </c>
      <c r="H14" s="26">
        <v>2058832</v>
      </c>
      <c r="I14" s="24">
        <v>2299623</v>
      </c>
      <c r="J14" s="6">
        <v>2396208</v>
      </c>
      <c r="K14" s="25">
        <v>2501640</v>
      </c>
    </row>
    <row r="15" spans="1:11" ht="13.5">
      <c r="A15" s="22" t="s">
        <v>98</v>
      </c>
      <c r="B15" s="6">
        <v>0</v>
      </c>
      <c r="C15" s="6">
        <v>1054959975</v>
      </c>
      <c r="D15" s="23">
        <v>1104139144</v>
      </c>
      <c r="E15" s="24">
        <v>1029710447</v>
      </c>
      <c r="F15" s="6">
        <v>1050475763</v>
      </c>
      <c r="G15" s="25">
        <v>1050475763</v>
      </c>
      <c r="H15" s="26">
        <v>729123974</v>
      </c>
      <c r="I15" s="24">
        <v>1437497866</v>
      </c>
      <c r="J15" s="6">
        <v>1582283188</v>
      </c>
      <c r="K15" s="25">
        <v>1753661342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0</v>
      </c>
      <c r="C17" s="6">
        <v>1073601863</v>
      </c>
      <c r="D17" s="23">
        <v>1241664082</v>
      </c>
      <c r="E17" s="24">
        <v>1239944700</v>
      </c>
      <c r="F17" s="6">
        <v>1278060361</v>
      </c>
      <c r="G17" s="25">
        <v>1278060361</v>
      </c>
      <c r="H17" s="26">
        <v>960219650</v>
      </c>
      <c r="I17" s="24">
        <v>1156457079</v>
      </c>
      <c r="J17" s="6">
        <v>1124599569</v>
      </c>
      <c r="K17" s="25">
        <v>1142481803</v>
      </c>
    </row>
    <row r="18" spans="1:11" ht="13.5">
      <c r="A18" s="33" t="s">
        <v>26</v>
      </c>
      <c r="B18" s="34">
        <f>SUM(B11:B17)</f>
        <v>0</v>
      </c>
      <c r="C18" s="35">
        <f aca="true" t="shared" si="1" ref="C18:K18">SUM(C11:C17)</f>
        <v>3269326427</v>
      </c>
      <c r="D18" s="36">
        <f t="shared" si="1"/>
        <v>3514281929</v>
      </c>
      <c r="E18" s="34">
        <f t="shared" si="1"/>
        <v>3382373939</v>
      </c>
      <c r="F18" s="35">
        <f t="shared" si="1"/>
        <v>3452577583</v>
      </c>
      <c r="G18" s="37">
        <f t="shared" si="1"/>
        <v>3452577583</v>
      </c>
      <c r="H18" s="38">
        <f t="shared" si="1"/>
        <v>2731013191</v>
      </c>
      <c r="I18" s="34">
        <f t="shared" si="1"/>
        <v>3692555494</v>
      </c>
      <c r="J18" s="35">
        <f t="shared" si="1"/>
        <v>3900130012</v>
      </c>
      <c r="K18" s="37">
        <f t="shared" si="1"/>
        <v>4150830071</v>
      </c>
    </row>
    <row r="19" spans="1:11" ht="13.5">
      <c r="A19" s="33" t="s">
        <v>27</v>
      </c>
      <c r="B19" s="39">
        <f>+B10-B18</f>
        <v>0</v>
      </c>
      <c r="C19" s="40">
        <f aca="true" t="shared" si="2" ref="C19:K19">+C10-C18</f>
        <v>-574947585</v>
      </c>
      <c r="D19" s="41">
        <f t="shared" si="2"/>
        <v>-664875853</v>
      </c>
      <c r="E19" s="39">
        <f t="shared" si="2"/>
        <v>16767739</v>
      </c>
      <c r="F19" s="40">
        <f t="shared" si="2"/>
        <v>127787530</v>
      </c>
      <c r="G19" s="42">
        <f t="shared" si="2"/>
        <v>127787530</v>
      </c>
      <c r="H19" s="43">
        <f t="shared" si="2"/>
        <v>82083078</v>
      </c>
      <c r="I19" s="39">
        <f t="shared" si="2"/>
        <v>-161197525</v>
      </c>
      <c r="J19" s="40">
        <f t="shared" si="2"/>
        <v>-104546437</v>
      </c>
      <c r="K19" s="42">
        <f t="shared" si="2"/>
        <v>-103032629</v>
      </c>
    </row>
    <row r="20" spans="1:11" ht="25.5">
      <c r="A20" s="44" t="s">
        <v>28</v>
      </c>
      <c r="B20" s="45">
        <v>0</v>
      </c>
      <c r="C20" s="46">
        <v>166889942</v>
      </c>
      <c r="D20" s="47">
        <v>123785257</v>
      </c>
      <c r="E20" s="45">
        <v>162800300</v>
      </c>
      <c r="F20" s="46">
        <v>166734300</v>
      </c>
      <c r="G20" s="48">
        <v>166734300</v>
      </c>
      <c r="H20" s="49">
        <v>92724693</v>
      </c>
      <c r="I20" s="45">
        <v>167630450</v>
      </c>
      <c r="J20" s="46">
        <v>175430650</v>
      </c>
      <c r="K20" s="48">
        <v>194402700</v>
      </c>
    </row>
    <row r="21" spans="1:11" ht="63.75">
      <c r="A21" s="50" t="s">
        <v>99</v>
      </c>
      <c r="B21" s="51">
        <v>0</v>
      </c>
      <c r="C21" s="52">
        <v>101575858</v>
      </c>
      <c r="D21" s="53">
        <v>0</v>
      </c>
      <c r="E21" s="51">
        <v>0</v>
      </c>
      <c r="F21" s="52">
        <v>14000000</v>
      </c>
      <c r="G21" s="54">
        <v>14000000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0</v>
      </c>
      <c r="C22" s="58">
        <f aca="true" t="shared" si="3" ref="C22:K22">SUM(C19:C21)</f>
        <v>-306481785</v>
      </c>
      <c r="D22" s="59">
        <f t="shared" si="3"/>
        <v>-541090596</v>
      </c>
      <c r="E22" s="57">
        <f t="shared" si="3"/>
        <v>179568039</v>
      </c>
      <c r="F22" s="58">
        <f t="shared" si="3"/>
        <v>308521830</v>
      </c>
      <c r="G22" s="60">
        <f t="shared" si="3"/>
        <v>308521830</v>
      </c>
      <c r="H22" s="61">
        <f t="shared" si="3"/>
        <v>174807771</v>
      </c>
      <c r="I22" s="57">
        <f t="shared" si="3"/>
        <v>6432925</v>
      </c>
      <c r="J22" s="58">
        <f t="shared" si="3"/>
        <v>70884213</v>
      </c>
      <c r="K22" s="60">
        <f t="shared" si="3"/>
        <v>91370071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0</v>
      </c>
      <c r="C24" s="40">
        <f aca="true" t="shared" si="4" ref="C24:K24">SUM(C22:C23)</f>
        <v>-306481785</v>
      </c>
      <c r="D24" s="41">
        <f t="shared" si="4"/>
        <v>-541090596</v>
      </c>
      <c r="E24" s="39">
        <f t="shared" si="4"/>
        <v>179568039</v>
      </c>
      <c r="F24" s="40">
        <f t="shared" si="4"/>
        <v>308521830</v>
      </c>
      <c r="G24" s="42">
        <f t="shared" si="4"/>
        <v>308521830</v>
      </c>
      <c r="H24" s="43">
        <f t="shared" si="4"/>
        <v>174807771</v>
      </c>
      <c r="I24" s="39">
        <f t="shared" si="4"/>
        <v>6432925</v>
      </c>
      <c r="J24" s="40">
        <f t="shared" si="4"/>
        <v>70884213</v>
      </c>
      <c r="K24" s="42">
        <f t="shared" si="4"/>
        <v>91370071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0</v>
      </c>
      <c r="C27" s="7">
        <v>150857403</v>
      </c>
      <c r="D27" s="69">
        <v>97881163</v>
      </c>
      <c r="E27" s="70">
        <v>162800300</v>
      </c>
      <c r="F27" s="7">
        <v>239524967</v>
      </c>
      <c r="G27" s="71">
        <v>239524967</v>
      </c>
      <c r="H27" s="72">
        <v>163236667</v>
      </c>
      <c r="I27" s="70">
        <v>167630448</v>
      </c>
      <c r="J27" s="7">
        <v>175428427</v>
      </c>
      <c r="K27" s="71">
        <v>194402700</v>
      </c>
    </row>
    <row r="28" spans="1:11" ht="13.5">
      <c r="A28" s="73" t="s">
        <v>33</v>
      </c>
      <c r="B28" s="6">
        <v>0</v>
      </c>
      <c r="C28" s="6">
        <v>149642699</v>
      </c>
      <c r="D28" s="23">
        <v>92720962</v>
      </c>
      <c r="E28" s="24">
        <v>162800300</v>
      </c>
      <c r="F28" s="6">
        <v>225524967</v>
      </c>
      <c r="G28" s="25">
        <v>225524967</v>
      </c>
      <c r="H28" s="26">
        <v>0</v>
      </c>
      <c r="I28" s="24">
        <v>167630448</v>
      </c>
      <c r="J28" s="6">
        <v>175428427</v>
      </c>
      <c r="K28" s="25">
        <v>194402700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1214704</v>
      </c>
      <c r="D31" s="23">
        <v>5160201</v>
      </c>
      <c r="E31" s="24">
        <v>0</v>
      </c>
      <c r="F31" s="6">
        <v>14000000</v>
      </c>
      <c r="G31" s="25">
        <v>14000000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150857403</v>
      </c>
      <c r="D32" s="69">
        <f t="shared" si="5"/>
        <v>97881163</v>
      </c>
      <c r="E32" s="70">
        <f t="shared" si="5"/>
        <v>162800300</v>
      </c>
      <c r="F32" s="7">
        <f t="shared" si="5"/>
        <v>239524967</v>
      </c>
      <c r="G32" s="71">
        <f t="shared" si="5"/>
        <v>239524967</v>
      </c>
      <c r="H32" s="72">
        <f t="shared" si="5"/>
        <v>0</v>
      </c>
      <c r="I32" s="70">
        <f t="shared" si="5"/>
        <v>167630448</v>
      </c>
      <c r="J32" s="7">
        <f t="shared" si="5"/>
        <v>175428427</v>
      </c>
      <c r="K32" s="71">
        <f t="shared" si="5"/>
        <v>194402700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0</v>
      </c>
      <c r="C35" s="6">
        <v>838993730</v>
      </c>
      <c r="D35" s="23">
        <v>1094054766</v>
      </c>
      <c r="E35" s="24">
        <v>746446550</v>
      </c>
      <c r="F35" s="6">
        <v>1258337860</v>
      </c>
      <c r="G35" s="25">
        <v>1258337860</v>
      </c>
      <c r="H35" s="26">
        <v>1676485755</v>
      </c>
      <c r="I35" s="24">
        <v>1295968671</v>
      </c>
      <c r="J35" s="6">
        <v>1274842242</v>
      </c>
      <c r="K35" s="25">
        <v>1243813141</v>
      </c>
    </row>
    <row r="36" spans="1:11" ht="13.5">
      <c r="A36" s="22" t="s">
        <v>39</v>
      </c>
      <c r="B36" s="6">
        <v>0</v>
      </c>
      <c r="C36" s="6">
        <v>5248123820</v>
      </c>
      <c r="D36" s="23">
        <v>4958905982</v>
      </c>
      <c r="E36" s="24">
        <v>4658350300</v>
      </c>
      <c r="F36" s="6">
        <v>4755429916</v>
      </c>
      <c r="G36" s="25">
        <v>4755429916</v>
      </c>
      <c r="H36" s="26">
        <v>4797690060</v>
      </c>
      <c r="I36" s="24">
        <v>4556286364</v>
      </c>
      <c r="J36" s="6">
        <v>4319345021</v>
      </c>
      <c r="K36" s="25">
        <v>4082591333</v>
      </c>
    </row>
    <row r="37" spans="1:11" ht="13.5">
      <c r="A37" s="22" t="s">
        <v>40</v>
      </c>
      <c r="B37" s="6">
        <v>0</v>
      </c>
      <c r="C37" s="6">
        <v>1716961778</v>
      </c>
      <c r="D37" s="23">
        <v>2259045300</v>
      </c>
      <c r="E37" s="24">
        <v>1260565480</v>
      </c>
      <c r="F37" s="6">
        <v>1692308556</v>
      </c>
      <c r="G37" s="25">
        <v>1692308556</v>
      </c>
      <c r="H37" s="26">
        <v>2508602815</v>
      </c>
      <c r="I37" s="24">
        <v>1524362890</v>
      </c>
      <c r="J37" s="6">
        <v>1208276755</v>
      </c>
      <c r="K37" s="25">
        <v>990892321</v>
      </c>
    </row>
    <row r="38" spans="1:11" ht="13.5">
      <c r="A38" s="22" t="s">
        <v>41</v>
      </c>
      <c r="B38" s="6">
        <v>0</v>
      </c>
      <c r="C38" s="6">
        <v>103427941</v>
      </c>
      <c r="D38" s="23">
        <v>83274059</v>
      </c>
      <c r="E38" s="24">
        <v>33000000</v>
      </c>
      <c r="F38" s="6">
        <v>81274059</v>
      </c>
      <c r="G38" s="25">
        <v>81274059</v>
      </c>
      <c r="H38" s="26">
        <v>80123709</v>
      </c>
      <c r="I38" s="24">
        <v>81274059</v>
      </c>
      <c r="J38" s="6">
        <v>81274059</v>
      </c>
      <c r="K38" s="25">
        <v>81274059</v>
      </c>
    </row>
    <row r="39" spans="1:11" ht="13.5">
      <c r="A39" s="22" t="s">
        <v>42</v>
      </c>
      <c r="B39" s="6">
        <v>0</v>
      </c>
      <c r="C39" s="6">
        <v>5157259450</v>
      </c>
      <c r="D39" s="23">
        <v>4163974006</v>
      </c>
      <c r="E39" s="24">
        <v>3931663331</v>
      </c>
      <c r="F39" s="6">
        <v>3931663331</v>
      </c>
      <c r="G39" s="25">
        <v>3931663331</v>
      </c>
      <c r="H39" s="26">
        <v>3822516291</v>
      </c>
      <c r="I39" s="24">
        <v>4240185161</v>
      </c>
      <c r="J39" s="6">
        <v>4233752236</v>
      </c>
      <c r="K39" s="25">
        <v>4162868023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3373201489</v>
      </c>
      <c r="D42" s="23">
        <v>1706919090</v>
      </c>
      <c r="E42" s="24">
        <v>0</v>
      </c>
      <c r="F42" s="6">
        <v>160235363</v>
      </c>
      <c r="G42" s="25">
        <v>160235363</v>
      </c>
      <c r="H42" s="26">
        <v>1289778984</v>
      </c>
      <c r="I42" s="24">
        <v>648200037</v>
      </c>
      <c r="J42" s="6">
        <v>428081333</v>
      </c>
      <c r="K42" s="25">
        <v>347504336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-76757422</v>
      </c>
      <c r="G43" s="25">
        <v>-76757422</v>
      </c>
      <c r="H43" s="26">
        <v>-104748395</v>
      </c>
      <c r="I43" s="24">
        <v>-167630448</v>
      </c>
      <c r="J43" s="6">
        <v>-175428427</v>
      </c>
      <c r="K43" s="25">
        <v>-194402700</v>
      </c>
    </row>
    <row r="44" spans="1:11" ht="13.5">
      <c r="A44" s="22" t="s">
        <v>46</v>
      </c>
      <c r="B44" s="6">
        <v>0</v>
      </c>
      <c r="C44" s="6">
        <v>65817010</v>
      </c>
      <c r="D44" s="23">
        <v>-8725997</v>
      </c>
      <c r="E44" s="24">
        <v>-21929637</v>
      </c>
      <c r="F44" s="6">
        <v>50315823</v>
      </c>
      <c r="G44" s="25">
        <v>50315823</v>
      </c>
      <c r="H44" s="26">
        <v>-61724503</v>
      </c>
      <c r="I44" s="24">
        <v>2500000</v>
      </c>
      <c r="J44" s="6">
        <v>2500000</v>
      </c>
      <c r="K44" s="25">
        <v>2500000</v>
      </c>
    </row>
    <row r="45" spans="1:11" ht="13.5">
      <c r="A45" s="33" t="s">
        <v>47</v>
      </c>
      <c r="B45" s="7">
        <v>0</v>
      </c>
      <c r="C45" s="7">
        <v>3439166816</v>
      </c>
      <c r="D45" s="69">
        <v>2020419526</v>
      </c>
      <c r="E45" s="70">
        <v>-21929637</v>
      </c>
      <c r="F45" s="7">
        <v>435217042</v>
      </c>
      <c r="G45" s="71">
        <v>435217042</v>
      </c>
      <c r="H45" s="72">
        <v>2185248734</v>
      </c>
      <c r="I45" s="70">
        <v>764492867</v>
      </c>
      <c r="J45" s="7">
        <v>506576184</v>
      </c>
      <c r="K45" s="71">
        <v>387024914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0</v>
      </c>
      <c r="C48" s="6">
        <v>-52420400</v>
      </c>
      <c r="D48" s="23">
        <v>-136386343</v>
      </c>
      <c r="E48" s="24">
        <v>120000000</v>
      </c>
      <c r="F48" s="6">
        <v>340858775</v>
      </c>
      <c r="G48" s="25">
        <v>340858775</v>
      </c>
      <c r="H48" s="26">
        <v>-250037210</v>
      </c>
      <c r="I48" s="24">
        <v>310858775</v>
      </c>
      <c r="J48" s="6">
        <v>290855475</v>
      </c>
      <c r="K48" s="25">
        <v>260855475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300809086.27207303</v>
      </c>
      <c r="D49" s="23">
        <f t="shared" si="6"/>
        <v>737735072.9729905</v>
      </c>
      <c r="E49" s="24">
        <f t="shared" si="6"/>
        <v>1220565480</v>
      </c>
      <c r="F49" s="6">
        <f t="shared" si="6"/>
        <v>1139864948.2692342</v>
      </c>
      <c r="G49" s="25">
        <f t="shared" si="6"/>
        <v>1139864948.2692342</v>
      </c>
      <c r="H49" s="26">
        <f t="shared" si="6"/>
        <v>190415775.06188345</v>
      </c>
      <c r="I49" s="24">
        <f t="shared" si="6"/>
        <v>852965736.9482096</v>
      </c>
      <c r="J49" s="6">
        <f t="shared" si="6"/>
        <v>578230622.8277377</v>
      </c>
      <c r="K49" s="25">
        <f t="shared" si="6"/>
        <v>410739035.32457495</v>
      </c>
    </row>
    <row r="50" spans="1:11" ht="13.5">
      <c r="A50" s="33" t="s">
        <v>51</v>
      </c>
      <c r="B50" s="7">
        <f>+B48-B49</f>
        <v>0</v>
      </c>
      <c r="C50" s="7">
        <f aca="true" t="shared" si="7" ref="C50:K50">+C48-C49</f>
        <v>-353229486.27207303</v>
      </c>
      <c r="D50" s="69">
        <f t="shared" si="7"/>
        <v>-874121415.9729905</v>
      </c>
      <c r="E50" s="70">
        <f t="shared" si="7"/>
        <v>-1100565480</v>
      </c>
      <c r="F50" s="7">
        <f t="shared" si="7"/>
        <v>-799006173.2692342</v>
      </c>
      <c r="G50" s="71">
        <f t="shared" si="7"/>
        <v>-799006173.2692342</v>
      </c>
      <c r="H50" s="72">
        <f t="shared" si="7"/>
        <v>-440452985.06188345</v>
      </c>
      <c r="I50" s="70">
        <f t="shared" si="7"/>
        <v>-542106961.9482096</v>
      </c>
      <c r="J50" s="7">
        <f t="shared" si="7"/>
        <v>-287375147.8277377</v>
      </c>
      <c r="K50" s="71">
        <f t="shared" si="7"/>
        <v>-149883560.32457495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5248123820</v>
      </c>
      <c r="D53" s="23">
        <v>4958905982</v>
      </c>
      <c r="E53" s="24">
        <v>4658350300</v>
      </c>
      <c r="F53" s="6">
        <v>4755397161</v>
      </c>
      <c r="G53" s="25">
        <v>4755397161</v>
      </c>
      <c r="H53" s="26">
        <v>4797690060</v>
      </c>
      <c r="I53" s="24">
        <v>4556253609</v>
      </c>
      <c r="J53" s="6">
        <v>4319312266</v>
      </c>
      <c r="K53" s="25">
        <v>4082558578</v>
      </c>
    </row>
    <row r="54" spans="1:11" ht="13.5">
      <c r="A54" s="22" t="s">
        <v>54</v>
      </c>
      <c r="B54" s="6">
        <v>0</v>
      </c>
      <c r="C54" s="6">
        <v>402816345</v>
      </c>
      <c r="D54" s="23">
        <v>388912966</v>
      </c>
      <c r="E54" s="24">
        <v>420711192</v>
      </c>
      <c r="F54" s="6">
        <v>420711192</v>
      </c>
      <c r="G54" s="25">
        <v>420711192</v>
      </c>
      <c r="H54" s="26">
        <v>324127408</v>
      </c>
      <c r="I54" s="24">
        <v>366774263</v>
      </c>
      <c r="J54" s="6">
        <v>421053001</v>
      </c>
      <c r="K54" s="25">
        <v>439579331</v>
      </c>
    </row>
    <row r="55" spans="1:11" ht="13.5">
      <c r="A55" s="22" t="s">
        <v>55</v>
      </c>
      <c r="B55" s="6">
        <v>0</v>
      </c>
      <c r="C55" s="6">
        <v>25882810</v>
      </c>
      <c r="D55" s="23">
        <v>6253158</v>
      </c>
      <c r="E55" s="24">
        <v>59546614</v>
      </c>
      <c r="F55" s="6">
        <v>29344231</v>
      </c>
      <c r="G55" s="25">
        <v>29344231</v>
      </c>
      <c r="H55" s="26">
        <v>22367518</v>
      </c>
      <c r="I55" s="24">
        <v>16729779</v>
      </c>
      <c r="J55" s="6">
        <v>14329779</v>
      </c>
      <c r="K55" s="25">
        <v>38406779</v>
      </c>
    </row>
    <row r="56" spans="1:11" ht="13.5">
      <c r="A56" s="22" t="s">
        <v>56</v>
      </c>
      <c r="B56" s="6">
        <v>0</v>
      </c>
      <c r="C56" s="6">
        <v>98026358</v>
      </c>
      <c r="D56" s="23">
        <v>141223348</v>
      </c>
      <c r="E56" s="24">
        <v>120024400</v>
      </c>
      <c r="F56" s="6">
        <v>154257213</v>
      </c>
      <c r="G56" s="25">
        <v>154257213</v>
      </c>
      <c r="H56" s="26">
        <v>151613138</v>
      </c>
      <c r="I56" s="24">
        <v>195180734</v>
      </c>
      <c r="J56" s="6">
        <v>203380565</v>
      </c>
      <c r="K56" s="25">
        <v>212329281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2089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4581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169886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2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2.291183816732616</v>
      </c>
      <c r="D70" s="5">
        <f t="shared" si="8"/>
        <v>2.041872144247412</v>
      </c>
      <c r="E70" s="5">
        <f t="shared" si="8"/>
        <v>0</v>
      </c>
      <c r="F70" s="5">
        <f t="shared" si="8"/>
        <v>0.7996031787220678</v>
      </c>
      <c r="G70" s="5">
        <f t="shared" si="8"/>
        <v>0.7996031787220678</v>
      </c>
      <c r="H70" s="5">
        <f t="shared" si="8"/>
        <v>2.1685148590813648</v>
      </c>
      <c r="I70" s="5">
        <f t="shared" si="8"/>
        <v>0.8736972397284235</v>
      </c>
      <c r="J70" s="5">
        <f t="shared" si="8"/>
        <v>0.8289207922774829</v>
      </c>
      <c r="K70" s="5">
        <f t="shared" si="8"/>
        <v>0.7747247787145974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4546616700</v>
      </c>
      <c r="D71" s="2">
        <f t="shared" si="9"/>
        <v>4158960261</v>
      </c>
      <c r="E71" s="2">
        <f t="shared" si="9"/>
        <v>0</v>
      </c>
      <c r="F71" s="2">
        <f t="shared" si="9"/>
        <v>2100000000</v>
      </c>
      <c r="G71" s="2">
        <f t="shared" si="9"/>
        <v>2100000000</v>
      </c>
      <c r="H71" s="2">
        <f t="shared" si="9"/>
        <v>4771469753</v>
      </c>
      <c r="I71" s="2">
        <f t="shared" si="9"/>
        <v>2257526000</v>
      </c>
      <c r="J71" s="2">
        <f t="shared" si="9"/>
        <v>2316666000</v>
      </c>
      <c r="K71" s="2">
        <f t="shared" si="9"/>
        <v>2346385835</v>
      </c>
    </row>
    <row r="72" spans="1:11" ht="12.75" hidden="1">
      <c r="A72" s="1" t="s">
        <v>104</v>
      </c>
      <c r="B72" s="2">
        <f>+B77</f>
        <v>0</v>
      </c>
      <c r="C72" s="2">
        <f aca="true" t="shared" si="10" ref="C72:K72">+C77</f>
        <v>1984396305</v>
      </c>
      <c r="D72" s="2">
        <f t="shared" si="10"/>
        <v>2036836769</v>
      </c>
      <c r="E72" s="2">
        <f t="shared" si="10"/>
        <v>2535095900</v>
      </c>
      <c r="F72" s="2">
        <f t="shared" si="10"/>
        <v>2626302716</v>
      </c>
      <c r="G72" s="2">
        <f t="shared" si="10"/>
        <v>2626302716</v>
      </c>
      <c r="H72" s="2">
        <f t="shared" si="10"/>
        <v>2200339893</v>
      </c>
      <c r="I72" s="2">
        <f t="shared" si="10"/>
        <v>2583876768</v>
      </c>
      <c r="J72" s="2">
        <f t="shared" si="10"/>
        <v>2794797792</v>
      </c>
      <c r="K72" s="2">
        <f t="shared" si="10"/>
        <v>3028670180</v>
      </c>
    </row>
    <row r="73" spans="1:11" ht="12.75" hidden="1">
      <c r="A73" s="1" t="s">
        <v>105</v>
      </c>
      <c r="B73" s="2">
        <f>+B74</f>
        <v>916731297.5</v>
      </c>
      <c r="C73" s="2">
        <f aca="true" t="shared" si="11" ref="C73:K73">+(C78+C80+C81+C82)-(B78+B80+B81+B82)</f>
        <v>841134849</v>
      </c>
      <c r="D73" s="2">
        <f t="shared" si="11"/>
        <v>343541747</v>
      </c>
      <c r="E73" s="2">
        <f t="shared" si="11"/>
        <v>-607630046</v>
      </c>
      <c r="F73" s="2">
        <f>+(F78+F80+F81+F82)-(D78+D80+D81+D82)</f>
        <v>-315006785</v>
      </c>
      <c r="G73" s="2">
        <f>+(G78+G80+G81+G82)-(D78+D80+D81+D82)</f>
        <v>-315006785</v>
      </c>
      <c r="H73" s="2">
        <f>+(H78+H80+H81+H82)-(D78+D80+D81+D82)</f>
        <v>678154057</v>
      </c>
      <c r="I73" s="2">
        <f>+(I78+I80+I81+I82)-(E78+E80+E81+E82)</f>
        <v>355988857</v>
      </c>
      <c r="J73" s="2">
        <f t="shared" si="11"/>
        <v>-2630806</v>
      </c>
      <c r="K73" s="2">
        <f t="shared" si="11"/>
        <v>-2543113</v>
      </c>
    </row>
    <row r="74" spans="1:11" ht="12.75" hidden="1">
      <c r="A74" s="1" t="s">
        <v>106</v>
      </c>
      <c r="B74" s="2">
        <f>+TREND(C74:E74)</f>
        <v>916731297.5</v>
      </c>
      <c r="C74" s="2">
        <f>+C73</f>
        <v>841134849</v>
      </c>
      <c r="D74" s="2">
        <f aca="true" t="shared" si="12" ref="D74:K74">+D73</f>
        <v>343541747</v>
      </c>
      <c r="E74" s="2">
        <f t="shared" si="12"/>
        <v>-607630046</v>
      </c>
      <c r="F74" s="2">
        <f t="shared" si="12"/>
        <v>-315006785</v>
      </c>
      <c r="G74" s="2">
        <f t="shared" si="12"/>
        <v>-315006785</v>
      </c>
      <c r="H74" s="2">
        <f t="shared" si="12"/>
        <v>678154057</v>
      </c>
      <c r="I74" s="2">
        <f t="shared" si="12"/>
        <v>355988857</v>
      </c>
      <c r="J74" s="2">
        <f t="shared" si="12"/>
        <v>-2630806</v>
      </c>
      <c r="K74" s="2">
        <f t="shared" si="12"/>
        <v>-2543113</v>
      </c>
    </row>
    <row r="75" spans="1:11" ht="12.75" hidden="1">
      <c r="A75" s="1" t="s">
        <v>107</v>
      </c>
      <c r="B75" s="2">
        <f>+B84-(((B80+B81+B78)*B70)-B79)</f>
        <v>0</v>
      </c>
      <c r="C75" s="2">
        <f aca="true" t="shared" si="13" ref="C75:K75">+C84-(((C80+C81+C78)*C70)-C79)</f>
        <v>300809086.27207303</v>
      </c>
      <c r="D75" s="2">
        <f t="shared" si="13"/>
        <v>737735072.9729905</v>
      </c>
      <c r="E75" s="2">
        <f t="shared" si="13"/>
        <v>1220565480</v>
      </c>
      <c r="F75" s="2">
        <f t="shared" si="13"/>
        <v>1139864948.2692342</v>
      </c>
      <c r="G75" s="2">
        <f t="shared" si="13"/>
        <v>1139864948.2692342</v>
      </c>
      <c r="H75" s="2">
        <f t="shared" si="13"/>
        <v>190415775.06188345</v>
      </c>
      <c r="I75" s="2">
        <f t="shared" si="13"/>
        <v>852965736.9482096</v>
      </c>
      <c r="J75" s="2">
        <f t="shared" si="13"/>
        <v>578230622.8277377</v>
      </c>
      <c r="K75" s="2">
        <f t="shared" si="13"/>
        <v>410739035.32457495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0</v>
      </c>
      <c r="C77" s="3">
        <v>1984396305</v>
      </c>
      <c r="D77" s="3">
        <v>2036836769</v>
      </c>
      <c r="E77" s="3">
        <v>2535095900</v>
      </c>
      <c r="F77" s="3">
        <v>2626302716</v>
      </c>
      <c r="G77" s="3">
        <v>2626302716</v>
      </c>
      <c r="H77" s="3">
        <v>2200339893</v>
      </c>
      <c r="I77" s="3">
        <v>2583876768</v>
      </c>
      <c r="J77" s="3">
        <v>2794797792</v>
      </c>
      <c r="K77" s="3">
        <v>3028670180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32755</v>
      </c>
      <c r="G78" s="3">
        <v>32755</v>
      </c>
      <c r="H78" s="3">
        <v>0</v>
      </c>
      <c r="I78" s="3">
        <v>32755</v>
      </c>
      <c r="J78" s="3">
        <v>32755</v>
      </c>
      <c r="K78" s="3">
        <v>32755</v>
      </c>
    </row>
    <row r="79" spans="1:11" ht="12.75" hidden="1">
      <c r="A79" s="1" t="s">
        <v>67</v>
      </c>
      <c r="B79" s="3">
        <v>0</v>
      </c>
      <c r="C79" s="3">
        <v>1142738990</v>
      </c>
      <c r="D79" s="3">
        <v>1702131072</v>
      </c>
      <c r="E79" s="3">
        <v>805565480</v>
      </c>
      <c r="F79" s="3">
        <v>1056008142</v>
      </c>
      <c r="G79" s="3">
        <v>1056008142</v>
      </c>
      <c r="H79" s="3">
        <v>1949670883</v>
      </c>
      <c r="I79" s="3">
        <v>887562476</v>
      </c>
      <c r="J79" s="3">
        <v>553976341</v>
      </c>
      <c r="K79" s="3">
        <v>319091907</v>
      </c>
    </row>
    <row r="80" spans="1:11" ht="12.75" hidden="1">
      <c r="A80" s="1" t="s">
        <v>68</v>
      </c>
      <c r="B80" s="3">
        <v>0</v>
      </c>
      <c r="C80" s="3">
        <v>492714373</v>
      </c>
      <c r="D80" s="3">
        <v>590050120</v>
      </c>
      <c r="E80" s="3">
        <v>575656550</v>
      </c>
      <c r="F80" s="3">
        <v>634013028</v>
      </c>
      <c r="G80" s="3">
        <v>634013028</v>
      </c>
      <c r="H80" s="3">
        <v>1128021478</v>
      </c>
      <c r="I80" s="3">
        <v>689812314</v>
      </c>
      <c r="J80" s="3">
        <v>687181508</v>
      </c>
      <c r="K80" s="3">
        <v>684638395</v>
      </c>
    </row>
    <row r="81" spans="1:11" ht="12.75" hidden="1">
      <c r="A81" s="1" t="s">
        <v>69</v>
      </c>
      <c r="B81" s="3">
        <v>0</v>
      </c>
      <c r="C81" s="3">
        <v>348336062</v>
      </c>
      <c r="D81" s="3">
        <v>594564447</v>
      </c>
      <c r="E81" s="3">
        <v>1390000</v>
      </c>
      <c r="F81" s="3">
        <v>235594754</v>
      </c>
      <c r="G81" s="3">
        <v>235594754</v>
      </c>
      <c r="H81" s="3">
        <v>734773801</v>
      </c>
      <c r="I81" s="3">
        <v>243161064</v>
      </c>
      <c r="J81" s="3">
        <v>243161064</v>
      </c>
      <c r="K81" s="3">
        <v>243161064</v>
      </c>
    </row>
    <row r="82" spans="1:11" ht="12.75" hidden="1">
      <c r="A82" s="1" t="s">
        <v>70</v>
      </c>
      <c r="B82" s="3">
        <v>0</v>
      </c>
      <c r="C82" s="3">
        <v>84414</v>
      </c>
      <c r="D82" s="3">
        <v>62029</v>
      </c>
      <c r="E82" s="3">
        <v>0</v>
      </c>
      <c r="F82" s="3">
        <v>29274</v>
      </c>
      <c r="G82" s="3">
        <v>29274</v>
      </c>
      <c r="H82" s="3">
        <v>35374</v>
      </c>
      <c r="I82" s="3">
        <v>29274</v>
      </c>
      <c r="J82" s="3">
        <v>29274</v>
      </c>
      <c r="K82" s="3">
        <v>29274</v>
      </c>
    </row>
    <row r="83" spans="1:11" ht="12.75" hidden="1">
      <c r="A83" s="1" t="s">
        <v>71</v>
      </c>
      <c r="B83" s="3">
        <v>0</v>
      </c>
      <c r="C83" s="3">
        <v>4546616700</v>
      </c>
      <c r="D83" s="3">
        <v>4158960261</v>
      </c>
      <c r="E83" s="3">
        <v>0</v>
      </c>
      <c r="F83" s="3">
        <v>2100000000</v>
      </c>
      <c r="G83" s="3">
        <v>2100000000</v>
      </c>
      <c r="H83" s="3">
        <v>4771469753</v>
      </c>
      <c r="I83" s="3">
        <v>2257526000</v>
      </c>
      <c r="J83" s="3">
        <v>2316666000</v>
      </c>
      <c r="K83" s="3">
        <v>2346385835</v>
      </c>
    </row>
    <row r="84" spans="1:11" ht="12.75" hidden="1">
      <c r="A84" s="1" t="s">
        <v>72</v>
      </c>
      <c r="B84" s="3">
        <v>0</v>
      </c>
      <c r="C84" s="3">
        <v>1085071242</v>
      </c>
      <c r="D84" s="3">
        <v>1454435487</v>
      </c>
      <c r="E84" s="3">
        <v>415000000</v>
      </c>
      <c r="F84" s="3">
        <v>779224144</v>
      </c>
      <c r="G84" s="3">
        <v>779224144</v>
      </c>
      <c r="H84" s="3">
        <v>2280244134</v>
      </c>
      <c r="I84" s="3">
        <v>780568144</v>
      </c>
      <c r="J84" s="3">
        <v>795461735</v>
      </c>
      <c r="K84" s="3">
        <v>810461735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31786285</v>
      </c>
      <c r="C5" s="6">
        <v>41443775</v>
      </c>
      <c r="D5" s="23">
        <v>43139278</v>
      </c>
      <c r="E5" s="24">
        <v>44380000</v>
      </c>
      <c r="F5" s="6">
        <v>51358000</v>
      </c>
      <c r="G5" s="25">
        <v>51358000</v>
      </c>
      <c r="H5" s="26">
        <v>47013131</v>
      </c>
      <c r="I5" s="24">
        <v>60841000</v>
      </c>
      <c r="J5" s="6">
        <v>63639686</v>
      </c>
      <c r="K5" s="25">
        <v>66567112</v>
      </c>
    </row>
    <row r="6" spans="1:11" ht="13.5">
      <c r="A6" s="22" t="s">
        <v>18</v>
      </c>
      <c r="B6" s="6">
        <v>154422844</v>
      </c>
      <c r="C6" s="6">
        <v>165341115</v>
      </c>
      <c r="D6" s="23">
        <v>188945336</v>
      </c>
      <c r="E6" s="24">
        <v>189056409</v>
      </c>
      <c r="F6" s="6">
        <v>189056409</v>
      </c>
      <c r="G6" s="25">
        <v>189056409</v>
      </c>
      <c r="H6" s="26">
        <v>189359628</v>
      </c>
      <c r="I6" s="24">
        <v>202831000</v>
      </c>
      <c r="J6" s="6">
        <v>208421776</v>
      </c>
      <c r="K6" s="25">
        <v>218009178</v>
      </c>
    </row>
    <row r="7" spans="1:11" ht="13.5">
      <c r="A7" s="22" t="s">
        <v>19</v>
      </c>
      <c r="B7" s="6">
        <v>65928</v>
      </c>
      <c r="C7" s="6">
        <v>805215</v>
      </c>
      <c r="D7" s="23">
        <v>1266048</v>
      </c>
      <c r="E7" s="24">
        <v>700000</v>
      </c>
      <c r="F7" s="6">
        <v>700000</v>
      </c>
      <c r="G7" s="25">
        <v>700000</v>
      </c>
      <c r="H7" s="26">
        <v>54600</v>
      </c>
      <c r="I7" s="24">
        <v>700000</v>
      </c>
      <c r="J7" s="6">
        <v>732200</v>
      </c>
      <c r="K7" s="25">
        <v>765881</v>
      </c>
    </row>
    <row r="8" spans="1:11" ht="13.5">
      <c r="A8" s="22" t="s">
        <v>20</v>
      </c>
      <c r="B8" s="6">
        <v>121995758</v>
      </c>
      <c r="C8" s="6">
        <v>153788814</v>
      </c>
      <c r="D8" s="23">
        <v>168958888</v>
      </c>
      <c r="E8" s="24">
        <v>170299000</v>
      </c>
      <c r="F8" s="6">
        <v>165778243</v>
      </c>
      <c r="G8" s="25">
        <v>165778243</v>
      </c>
      <c r="H8" s="26">
        <v>187437000</v>
      </c>
      <c r="I8" s="24">
        <v>148116950</v>
      </c>
      <c r="J8" s="6">
        <v>154283902</v>
      </c>
      <c r="K8" s="25">
        <v>161380962</v>
      </c>
    </row>
    <row r="9" spans="1:11" ht="13.5">
      <c r="A9" s="22" t="s">
        <v>21</v>
      </c>
      <c r="B9" s="6">
        <v>-94741723</v>
      </c>
      <c r="C9" s="6">
        <v>104716871</v>
      </c>
      <c r="D9" s="23">
        <v>98451115</v>
      </c>
      <c r="E9" s="24">
        <v>107461572</v>
      </c>
      <c r="F9" s="6">
        <v>105763681</v>
      </c>
      <c r="G9" s="25">
        <v>105763681</v>
      </c>
      <c r="H9" s="26">
        <v>69415353</v>
      </c>
      <c r="I9" s="24">
        <v>113927210</v>
      </c>
      <c r="J9" s="6">
        <v>110778941</v>
      </c>
      <c r="K9" s="25">
        <v>115874772</v>
      </c>
    </row>
    <row r="10" spans="1:11" ht="25.5">
      <c r="A10" s="27" t="s">
        <v>96</v>
      </c>
      <c r="B10" s="28">
        <f>SUM(B5:B9)</f>
        <v>213529092</v>
      </c>
      <c r="C10" s="29">
        <f aca="true" t="shared" si="0" ref="C10:K10">SUM(C5:C9)</f>
        <v>466095790</v>
      </c>
      <c r="D10" s="30">
        <f t="shared" si="0"/>
        <v>500760665</v>
      </c>
      <c r="E10" s="28">
        <f t="shared" si="0"/>
        <v>511896981</v>
      </c>
      <c r="F10" s="29">
        <f t="shared" si="0"/>
        <v>512656333</v>
      </c>
      <c r="G10" s="31">
        <f t="shared" si="0"/>
        <v>512656333</v>
      </c>
      <c r="H10" s="32">
        <f t="shared" si="0"/>
        <v>493279712</v>
      </c>
      <c r="I10" s="28">
        <f t="shared" si="0"/>
        <v>526416160</v>
      </c>
      <c r="J10" s="29">
        <f t="shared" si="0"/>
        <v>537856505</v>
      </c>
      <c r="K10" s="31">
        <f t="shared" si="0"/>
        <v>562597905</v>
      </c>
    </row>
    <row r="11" spans="1:11" ht="13.5">
      <c r="A11" s="22" t="s">
        <v>22</v>
      </c>
      <c r="B11" s="6">
        <v>67143522</v>
      </c>
      <c r="C11" s="6">
        <v>67918444</v>
      </c>
      <c r="D11" s="23">
        <v>74196987</v>
      </c>
      <c r="E11" s="24">
        <v>107136636</v>
      </c>
      <c r="F11" s="6">
        <v>103897636</v>
      </c>
      <c r="G11" s="25">
        <v>103897636</v>
      </c>
      <c r="H11" s="26">
        <v>76080362</v>
      </c>
      <c r="I11" s="24">
        <v>103764786</v>
      </c>
      <c r="J11" s="6">
        <v>115454136</v>
      </c>
      <c r="K11" s="25">
        <v>120765009</v>
      </c>
    </row>
    <row r="12" spans="1:11" ht="13.5">
      <c r="A12" s="22" t="s">
        <v>23</v>
      </c>
      <c r="B12" s="6">
        <v>8577779</v>
      </c>
      <c r="C12" s="6">
        <v>9137711</v>
      </c>
      <c r="D12" s="23">
        <v>9151445</v>
      </c>
      <c r="E12" s="24">
        <v>10027969</v>
      </c>
      <c r="F12" s="6">
        <v>10051969</v>
      </c>
      <c r="G12" s="25">
        <v>10051969</v>
      </c>
      <c r="H12" s="26">
        <v>8562520</v>
      </c>
      <c r="I12" s="24">
        <v>10051968</v>
      </c>
      <c r="J12" s="6">
        <v>10514359</v>
      </c>
      <c r="K12" s="25">
        <v>10998021</v>
      </c>
    </row>
    <row r="13" spans="1:11" ht="13.5">
      <c r="A13" s="22" t="s">
        <v>97</v>
      </c>
      <c r="B13" s="6">
        <v>37790908</v>
      </c>
      <c r="C13" s="6">
        <v>2215622</v>
      </c>
      <c r="D13" s="23">
        <v>48917561</v>
      </c>
      <c r="E13" s="24">
        <v>0</v>
      </c>
      <c r="F13" s="6">
        <v>48570000</v>
      </c>
      <c r="G13" s="25">
        <v>48570000</v>
      </c>
      <c r="H13" s="26">
        <v>0</v>
      </c>
      <c r="I13" s="24">
        <v>51484000</v>
      </c>
      <c r="J13" s="6">
        <v>53852264</v>
      </c>
      <c r="K13" s="25">
        <v>56329468</v>
      </c>
    </row>
    <row r="14" spans="1:11" ht="13.5">
      <c r="A14" s="22" t="s">
        <v>24</v>
      </c>
      <c r="B14" s="6">
        <v>3654700</v>
      </c>
      <c r="C14" s="6">
        <v>3196177</v>
      </c>
      <c r="D14" s="23">
        <v>6342792</v>
      </c>
      <c r="E14" s="24">
        <v>1716000</v>
      </c>
      <c r="F14" s="6">
        <v>1716000</v>
      </c>
      <c r="G14" s="25">
        <v>1716000</v>
      </c>
      <c r="H14" s="26">
        <v>878236</v>
      </c>
      <c r="I14" s="24">
        <v>6836000</v>
      </c>
      <c r="J14" s="6">
        <v>7150456</v>
      </c>
      <c r="K14" s="25">
        <v>7479377</v>
      </c>
    </row>
    <row r="15" spans="1:11" ht="13.5">
      <c r="A15" s="22" t="s">
        <v>98</v>
      </c>
      <c r="B15" s="6">
        <v>105296741</v>
      </c>
      <c r="C15" s="6">
        <v>14650983</v>
      </c>
      <c r="D15" s="23">
        <v>78888785</v>
      </c>
      <c r="E15" s="24">
        <v>21325000</v>
      </c>
      <c r="F15" s="6">
        <v>146635000</v>
      </c>
      <c r="G15" s="25">
        <v>146635000</v>
      </c>
      <c r="H15" s="26">
        <v>111375417</v>
      </c>
      <c r="I15" s="24">
        <v>245787000</v>
      </c>
      <c r="J15" s="6">
        <v>257092690</v>
      </c>
      <c r="K15" s="25">
        <v>168510277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27550229</v>
      </c>
      <c r="C17" s="6">
        <v>316284793</v>
      </c>
      <c r="D17" s="23">
        <v>437898035</v>
      </c>
      <c r="E17" s="24">
        <v>27883000</v>
      </c>
      <c r="F17" s="6">
        <v>181062068</v>
      </c>
      <c r="G17" s="25">
        <v>181062068</v>
      </c>
      <c r="H17" s="26">
        <v>37760424</v>
      </c>
      <c r="I17" s="24">
        <v>168548652</v>
      </c>
      <c r="J17" s="6">
        <v>190215782</v>
      </c>
      <c r="K17" s="25">
        <v>198965710</v>
      </c>
    </row>
    <row r="18" spans="1:11" ht="13.5">
      <c r="A18" s="33" t="s">
        <v>26</v>
      </c>
      <c r="B18" s="34">
        <f>SUM(B11:B17)</f>
        <v>250013879</v>
      </c>
      <c r="C18" s="35">
        <f aca="true" t="shared" si="1" ref="C18:K18">SUM(C11:C17)</f>
        <v>413403730</v>
      </c>
      <c r="D18" s="36">
        <f t="shared" si="1"/>
        <v>655395605</v>
      </c>
      <c r="E18" s="34">
        <f t="shared" si="1"/>
        <v>168088605</v>
      </c>
      <c r="F18" s="35">
        <f t="shared" si="1"/>
        <v>491932673</v>
      </c>
      <c r="G18" s="37">
        <f t="shared" si="1"/>
        <v>491932673</v>
      </c>
      <c r="H18" s="38">
        <f t="shared" si="1"/>
        <v>234656959</v>
      </c>
      <c r="I18" s="34">
        <f t="shared" si="1"/>
        <v>586472406</v>
      </c>
      <c r="J18" s="35">
        <f t="shared" si="1"/>
        <v>634279687</v>
      </c>
      <c r="K18" s="37">
        <f t="shared" si="1"/>
        <v>563047862</v>
      </c>
    </row>
    <row r="19" spans="1:11" ht="13.5">
      <c r="A19" s="33" t="s">
        <v>27</v>
      </c>
      <c r="B19" s="39">
        <f>+B10-B18</f>
        <v>-36484787</v>
      </c>
      <c r="C19" s="40">
        <f aca="true" t="shared" si="2" ref="C19:K19">+C10-C18</f>
        <v>52692060</v>
      </c>
      <c r="D19" s="41">
        <f t="shared" si="2"/>
        <v>-154634940</v>
      </c>
      <c r="E19" s="39">
        <f t="shared" si="2"/>
        <v>343808376</v>
      </c>
      <c r="F19" s="40">
        <f t="shared" si="2"/>
        <v>20723660</v>
      </c>
      <c r="G19" s="42">
        <f t="shared" si="2"/>
        <v>20723660</v>
      </c>
      <c r="H19" s="43">
        <f t="shared" si="2"/>
        <v>258622753</v>
      </c>
      <c r="I19" s="39">
        <f t="shared" si="2"/>
        <v>-60056246</v>
      </c>
      <c r="J19" s="40">
        <f t="shared" si="2"/>
        <v>-96423182</v>
      </c>
      <c r="K19" s="42">
        <f t="shared" si="2"/>
        <v>-449957</v>
      </c>
    </row>
    <row r="20" spans="1:11" ht="25.5">
      <c r="A20" s="44" t="s">
        <v>28</v>
      </c>
      <c r="B20" s="45">
        <v>13924265</v>
      </c>
      <c r="C20" s="46">
        <v>19896401</v>
      </c>
      <c r="D20" s="47">
        <v>0</v>
      </c>
      <c r="E20" s="45">
        <v>0</v>
      </c>
      <c r="F20" s="46">
        <v>57460000</v>
      </c>
      <c r="G20" s="48">
        <v>57460000</v>
      </c>
      <c r="H20" s="49">
        <v>20000000</v>
      </c>
      <c r="I20" s="45">
        <v>69110050</v>
      </c>
      <c r="J20" s="46">
        <v>72289112</v>
      </c>
      <c r="K20" s="48">
        <v>75614411</v>
      </c>
    </row>
    <row r="21" spans="1:11" ht="63.75">
      <c r="A21" s="50" t="s">
        <v>99</v>
      </c>
      <c r="B21" s="51">
        <v>30715458</v>
      </c>
      <c r="C21" s="52">
        <v>556548</v>
      </c>
      <c r="D21" s="53">
        <v>-3680373</v>
      </c>
      <c r="E21" s="51">
        <v>332000</v>
      </c>
      <c r="F21" s="52">
        <v>261000</v>
      </c>
      <c r="G21" s="54">
        <v>261000</v>
      </c>
      <c r="H21" s="55">
        <v>793000</v>
      </c>
      <c r="I21" s="51">
        <v>813000</v>
      </c>
      <c r="J21" s="52">
        <v>850398</v>
      </c>
      <c r="K21" s="54">
        <v>889516</v>
      </c>
    </row>
    <row r="22" spans="1:11" ht="25.5">
      <c r="A22" s="56" t="s">
        <v>100</v>
      </c>
      <c r="B22" s="57">
        <f>SUM(B19:B21)</f>
        <v>8154936</v>
      </c>
      <c r="C22" s="58">
        <f aca="true" t="shared" si="3" ref="C22:K22">SUM(C19:C21)</f>
        <v>73145009</v>
      </c>
      <c r="D22" s="59">
        <f t="shared" si="3"/>
        <v>-158315313</v>
      </c>
      <c r="E22" s="57">
        <f t="shared" si="3"/>
        <v>344140376</v>
      </c>
      <c r="F22" s="58">
        <f t="shared" si="3"/>
        <v>78444660</v>
      </c>
      <c r="G22" s="60">
        <f t="shared" si="3"/>
        <v>78444660</v>
      </c>
      <c r="H22" s="61">
        <f t="shared" si="3"/>
        <v>279415753</v>
      </c>
      <c r="I22" s="57">
        <f t="shared" si="3"/>
        <v>9866804</v>
      </c>
      <c r="J22" s="58">
        <f t="shared" si="3"/>
        <v>-23283672</v>
      </c>
      <c r="K22" s="60">
        <f t="shared" si="3"/>
        <v>76053970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8154936</v>
      </c>
      <c r="C24" s="40">
        <f aca="true" t="shared" si="4" ref="C24:K24">SUM(C22:C23)</f>
        <v>73145009</v>
      </c>
      <c r="D24" s="41">
        <f t="shared" si="4"/>
        <v>-158315313</v>
      </c>
      <c r="E24" s="39">
        <f t="shared" si="4"/>
        <v>344140376</v>
      </c>
      <c r="F24" s="40">
        <f t="shared" si="4"/>
        <v>78444660</v>
      </c>
      <c r="G24" s="42">
        <f t="shared" si="4"/>
        <v>78444660</v>
      </c>
      <c r="H24" s="43">
        <f t="shared" si="4"/>
        <v>279415753</v>
      </c>
      <c r="I24" s="39">
        <f t="shared" si="4"/>
        <v>9866804</v>
      </c>
      <c r="J24" s="40">
        <f t="shared" si="4"/>
        <v>-23283672</v>
      </c>
      <c r="K24" s="42">
        <f t="shared" si="4"/>
        <v>76053970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41150346</v>
      </c>
      <c r="C27" s="7">
        <v>46813346</v>
      </c>
      <c r="D27" s="69">
        <v>8501474</v>
      </c>
      <c r="E27" s="70">
        <v>58172000</v>
      </c>
      <c r="F27" s="7">
        <v>70360195</v>
      </c>
      <c r="G27" s="71">
        <v>70360195</v>
      </c>
      <c r="H27" s="72">
        <v>43923087</v>
      </c>
      <c r="I27" s="70">
        <v>70782000</v>
      </c>
      <c r="J27" s="7">
        <v>74996000</v>
      </c>
      <c r="K27" s="71">
        <v>78446000</v>
      </c>
    </row>
    <row r="28" spans="1:11" ht="13.5">
      <c r="A28" s="73" t="s">
        <v>33</v>
      </c>
      <c r="B28" s="6">
        <v>1</v>
      </c>
      <c r="C28" s="6">
        <v>46759425</v>
      </c>
      <c r="D28" s="23">
        <v>6340500</v>
      </c>
      <c r="E28" s="24">
        <v>58074000</v>
      </c>
      <c r="F28" s="6">
        <v>68979574</v>
      </c>
      <c r="G28" s="25">
        <v>68979574</v>
      </c>
      <c r="H28" s="26">
        <v>0</v>
      </c>
      <c r="I28" s="24">
        <v>55932000</v>
      </c>
      <c r="J28" s="6">
        <v>61137000</v>
      </c>
      <c r="K28" s="25">
        <v>63949000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972621</v>
      </c>
      <c r="G30" s="25">
        <v>972621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53921</v>
      </c>
      <c r="D31" s="23">
        <v>2160974</v>
      </c>
      <c r="E31" s="24">
        <v>98000</v>
      </c>
      <c r="F31" s="6">
        <v>408000</v>
      </c>
      <c r="G31" s="25">
        <v>408000</v>
      </c>
      <c r="H31" s="26">
        <v>0</v>
      </c>
      <c r="I31" s="24">
        <v>14850000</v>
      </c>
      <c r="J31" s="6">
        <v>13859000</v>
      </c>
      <c r="K31" s="25">
        <v>14497000</v>
      </c>
    </row>
    <row r="32" spans="1:11" ht="13.5">
      <c r="A32" s="33" t="s">
        <v>36</v>
      </c>
      <c r="B32" s="7">
        <f>SUM(B28:B31)</f>
        <v>1</v>
      </c>
      <c r="C32" s="7">
        <f aca="true" t="shared" si="5" ref="C32:K32">SUM(C28:C31)</f>
        <v>46813346</v>
      </c>
      <c r="D32" s="69">
        <f t="shared" si="5"/>
        <v>8501474</v>
      </c>
      <c r="E32" s="70">
        <f t="shared" si="5"/>
        <v>58172000</v>
      </c>
      <c r="F32" s="7">
        <f t="shared" si="5"/>
        <v>70360195</v>
      </c>
      <c r="G32" s="71">
        <f t="shared" si="5"/>
        <v>70360195</v>
      </c>
      <c r="H32" s="72">
        <f t="shared" si="5"/>
        <v>0</v>
      </c>
      <c r="I32" s="70">
        <f t="shared" si="5"/>
        <v>70782000</v>
      </c>
      <c r="J32" s="7">
        <f t="shared" si="5"/>
        <v>74996000</v>
      </c>
      <c r="K32" s="71">
        <f t="shared" si="5"/>
        <v>78446000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97066217</v>
      </c>
      <c r="C35" s="6">
        <v>313090936</v>
      </c>
      <c r="D35" s="23">
        <v>158046341</v>
      </c>
      <c r="E35" s="24">
        <v>641777844</v>
      </c>
      <c r="F35" s="6">
        <v>389569051</v>
      </c>
      <c r="G35" s="25">
        <v>389569051</v>
      </c>
      <c r="H35" s="26">
        <v>468516001</v>
      </c>
      <c r="I35" s="24">
        <v>290769957</v>
      </c>
      <c r="J35" s="6">
        <v>92045308</v>
      </c>
      <c r="K35" s="25">
        <v>-213896396</v>
      </c>
    </row>
    <row r="36" spans="1:11" ht="13.5">
      <c r="A36" s="22" t="s">
        <v>39</v>
      </c>
      <c r="B36" s="6">
        <v>1043659564</v>
      </c>
      <c r="C36" s="6">
        <v>1088257289</v>
      </c>
      <c r="D36" s="23">
        <v>1053825437</v>
      </c>
      <c r="E36" s="24">
        <v>2211469708</v>
      </c>
      <c r="F36" s="6">
        <v>2223657903</v>
      </c>
      <c r="G36" s="25">
        <v>2223657903</v>
      </c>
      <c r="H36" s="26">
        <v>1097748522</v>
      </c>
      <c r="I36" s="24">
        <v>1680458051</v>
      </c>
      <c r="J36" s="6">
        <v>1151394421</v>
      </c>
      <c r="K36" s="25">
        <v>154412662</v>
      </c>
    </row>
    <row r="37" spans="1:11" ht="13.5">
      <c r="A37" s="22" t="s">
        <v>40</v>
      </c>
      <c r="B37" s="6">
        <v>264876709</v>
      </c>
      <c r="C37" s="6">
        <v>443932246</v>
      </c>
      <c r="D37" s="23">
        <v>597181063</v>
      </c>
      <c r="E37" s="24">
        <v>1503731044</v>
      </c>
      <c r="F37" s="6">
        <v>1529406162</v>
      </c>
      <c r="G37" s="25">
        <v>1529406162</v>
      </c>
      <c r="H37" s="26">
        <v>676799353</v>
      </c>
      <c r="I37" s="24">
        <v>1123904661</v>
      </c>
      <c r="J37" s="6">
        <v>429266858</v>
      </c>
      <c r="K37" s="25">
        <v>-135537704</v>
      </c>
    </row>
    <row r="38" spans="1:11" ht="13.5">
      <c r="A38" s="22" t="s">
        <v>41</v>
      </c>
      <c r="B38" s="6">
        <v>71051794</v>
      </c>
      <c r="C38" s="6">
        <v>60199494</v>
      </c>
      <c r="D38" s="23">
        <v>53150313</v>
      </c>
      <c r="E38" s="24">
        <v>60199495</v>
      </c>
      <c r="F38" s="6">
        <v>60199495</v>
      </c>
      <c r="G38" s="25">
        <v>60199495</v>
      </c>
      <c r="H38" s="26">
        <v>53150311</v>
      </c>
      <c r="I38" s="24">
        <v>75647459</v>
      </c>
      <c r="J38" s="6">
        <v>75647459</v>
      </c>
      <c r="K38" s="25">
        <v>0</v>
      </c>
    </row>
    <row r="39" spans="1:11" ht="13.5">
      <c r="A39" s="22" t="s">
        <v>42</v>
      </c>
      <c r="B39" s="6">
        <v>796642336</v>
      </c>
      <c r="C39" s="6">
        <v>984781619</v>
      </c>
      <c r="D39" s="23">
        <v>999628110</v>
      </c>
      <c r="E39" s="24">
        <v>945176637</v>
      </c>
      <c r="F39" s="6">
        <v>945176637</v>
      </c>
      <c r="G39" s="25">
        <v>945176637</v>
      </c>
      <c r="H39" s="26">
        <v>843067766</v>
      </c>
      <c r="I39" s="24">
        <v>761809084</v>
      </c>
      <c r="J39" s="6">
        <v>761809084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-32771275</v>
      </c>
      <c r="F42" s="6">
        <v>0</v>
      </c>
      <c r="G42" s="25">
        <v>0</v>
      </c>
      <c r="H42" s="26">
        <v>-2863918</v>
      </c>
      <c r="I42" s="24">
        <v>-344865410</v>
      </c>
      <c r="J42" s="6">
        <v>-921445501</v>
      </c>
      <c r="K42" s="25">
        <v>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-1538872</v>
      </c>
      <c r="I43" s="24">
        <v>-70782000</v>
      </c>
      <c r="J43" s="6">
        <v>0</v>
      </c>
      <c r="K43" s="25">
        <v>0</v>
      </c>
    </row>
    <row r="44" spans="1:11" ht="13.5">
      <c r="A44" s="22" t="s">
        <v>46</v>
      </c>
      <c r="B44" s="6">
        <v>2269660</v>
      </c>
      <c r="C44" s="6">
        <v>-8935</v>
      </c>
      <c r="D44" s="23">
        <v>-1259911</v>
      </c>
      <c r="E44" s="24">
        <v>112985788</v>
      </c>
      <c r="F44" s="6">
        <v>0</v>
      </c>
      <c r="G44" s="25">
        <v>0</v>
      </c>
      <c r="H44" s="26">
        <v>-1104757</v>
      </c>
      <c r="I44" s="24">
        <v>-233966091</v>
      </c>
      <c r="J44" s="6">
        <v>-7909758</v>
      </c>
      <c r="K44" s="25">
        <v>127889247</v>
      </c>
    </row>
    <row r="45" spans="1:11" ht="13.5">
      <c r="A45" s="33" t="s">
        <v>47</v>
      </c>
      <c r="B45" s="7">
        <v>10625753</v>
      </c>
      <c r="C45" s="7">
        <v>10911667</v>
      </c>
      <c r="D45" s="69">
        <v>15469669</v>
      </c>
      <c r="E45" s="70">
        <v>87737972</v>
      </c>
      <c r="F45" s="7">
        <v>-244685334</v>
      </c>
      <c r="G45" s="71">
        <v>-244685334</v>
      </c>
      <c r="H45" s="72">
        <v>-21487880</v>
      </c>
      <c r="I45" s="70">
        <v>-722171404</v>
      </c>
      <c r="J45" s="7">
        <v>-1001913162</v>
      </c>
      <c r="K45" s="71">
        <v>127889247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7899354</v>
      </c>
      <c r="C48" s="6">
        <v>7517563</v>
      </c>
      <c r="D48" s="23">
        <v>24536830</v>
      </c>
      <c r="E48" s="24">
        <v>7523459</v>
      </c>
      <c r="F48" s="6">
        <v>-244685334</v>
      </c>
      <c r="G48" s="25">
        <v>-244685334</v>
      </c>
      <c r="H48" s="26">
        <v>93558037</v>
      </c>
      <c r="I48" s="24">
        <v>-59991903</v>
      </c>
      <c r="J48" s="6">
        <v>-108657903</v>
      </c>
      <c r="K48" s="25">
        <v>-39497588</v>
      </c>
    </row>
    <row r="49" spans="1:11" ht="13.5">
      <c r="A49" s="22" t="s">
        <v>50</v>
      </c>
      <c r="B49" s="6">
        <f>+B75</f>
        <v>254854607</v>
      </c>
      <c r="C49" s="6">
        <f aca="true" t="shared" si="6" ref="C49:K49">+C75</f>
        <v>722271878</v>
      </c>
      <c r="D49" s="23">
        <f t="shared" si="6"/>
        <v>815113770</v>
      </c>
      <c r="E49" s="24">
        <f t="shared" si="6"/>
        <v>1683215974</v>
      </c>
      <c r="F49" s="6">
        <f t="shared" si="6"/>
        <v>1708891092</v>
      </c>
      <c r="G49" s="25">
        <f t="shared" si="6"/>
        <v>1708891092</v>
      </c>
      <c r="H49" s="26">
        <f t="shared" si="6"/>
        <v>942950249.1913993</v>
      </c>
      <c r="I49" s="24">
        <f t="shared" si="6"/>
        <v>1537739091.4687192</v>
      </c>
      <c r="J49" s="6">
        <f t="shared" si="6"/>
        <v>684091651.3849455</v>
      </c>
      <c r="K49" s="25">
        <f t="shared" si="6"/>
        <v>-56421743</v>
      </c>
    </row>
    <row r="50" spans="1:11" ht="13.5">
      <c r="A50" s="33" t="s">
        <v>51</v>
      </c>
      <c r="B50" s="7">
        <f>+B48-B49</f>
        <v>-246955253</v>
      </c>
      <c r="C50" s="7">
        <f aca="true" t="shared" si="7" ref="C50:K50">+C48-C49</f>
        <v>-714754315</v>
      </c>
      <c r="D50" s="69">
        <f t="shared" si="7"/>
        <v>-790576940</v>
      </c>
      <c r="E50" s="70">
        <f t="shared" si="7"/>
        <v>-1675692515</v>
      </c>
      <c r="F50" s="7">
        <f t="shared" si="7"/>
        <v>-1953576426</v>
      </c>
      <c r="G50" s="71">
        <f t="shared" si="7"/>
        <v>-1953576426</v>
      </c>
      <c r="H50" s="72">
        <f t="shared" si="7"/>
        <v>-849392212.1913993</v>
      </c>
      <c r="I50" s="70">
        <f t="shared" si="7"/>
        <v>-1597730994.4687192</v>
      </c>
      <c r="J50" s="7">
        <f t="shared" si="7"/>
        <v>-792749554.3849455</v>
      </c>
      <c r="K50" s="71">
        <f t="shared" si="7"/>
        <v>16924155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1008734799</v>
      </c>
      <c r="C53" s="6">
        <v>1095025301</v>
      </c>
      <c r="D53" s="23">
        <v>1020316805</v>
      </c>
      <c r="E53" s="24">
        <v>2218237720</v>
      </c>
      <c r="F53" s="6">
        <v>2230425915</v>
      </c>
      <c r="G53" s="25">
        <v>2230425915</v>
      </c>
      <c r="H53" s="26">
        <v>1064239891</v>
      </c>
      <c r="I53" s="24">
        <v>1625980551</v>
      </c>
      <c r="J53" s="6">
        <v>1081962421</v>
      </c>
      <c r="K53" s="25">
        <v>78446000</v>
      </c>
    </row>
    <row r="54" spans="1:11" ht="13.5">
      <c r="A54" s="22" t="s">
        <v>54</v>
      </c>
      <c r="B54" s="6">
        <v>0</v>
      </c>
      <c r="C54" s="6">
        <v>686078</v>
      </c>
      <c r="D54" s="23">
        <v>48917561</v>
      </c>
      <c r="E54" s="24">
        <v>0</v>
      </c>
      <c r="F54" s="6">
        <v>48570000</v>
      </c>
      <c r="G54" s="25">
        <v>48570000</v>
      </c>
      <c r="H54" s="26">
        <v>0</v>
      </c>
      <c r="I54" s="24">
        <v>51484000</v>
      </c>
      <c r="J54" s="6">
        <v>53852264</v>
      </c>
      <c r="K54" s="25">
        <v>56329468</v>
      </c>
    </row>
    <row r="55" spans="1:11" ht="13.5">
      <c r="A55" s="22" t="s">
        <v>55</v>
      </c>
      <c r="B55" s="6">
        <v>41150345</v>
      </c>
      <c r="C55" s="6">
        <v>18790554</v>
      </c>
      <c r="D55" s="23">
        <v>2128954</v>
      </c>
      <c r="E55" s="24">
        <v>12397366</v>
      </c>
      <c r="F55" s="6">
        <v>8989243</v>
      </c>
      <c r="G55" s="25">
        <v>8989243</v>
      </c>
      <c r="H55" s="26">
        <v>4529512</v>
      </c>
      <c r="I55" s="24">
        <v>1480000</v>
      </c>
      <c r="J55" s="6">
        <v>1548000</v>
      </c>
      <c r="K55" s="25">
        <v>1619000</v>
      </c>
    </row>
    <row r="56" spans="1:11" ht="13.5">
      <c r="A56" s="22" t="s">
        <v>56</v>
      </c>
      <c r="B56" s="6">
        <v>10507154</v>
      </c>
      <c r="C56" s="6">
        <v>105333937</v>
      </c>
      <c r="D56" s="23">
        <v>68182155</v>
      </c>
      <c r="E56" s="24">
        <v>11078000</v>
      </c>
      <c r="F56" s="6">
        <v>13629000</v>
      </c>
      <c r="G56" s="25">
        <v>13629000</v>
      </c>
      <c r="H56" s="26">
        <v>4306118</v>
      </c>
      <c r="I56" s="24">
        <v>11064000</v>
      </c>
      <c r="J56" s="6">
        <v>11572944</v>
      </c>
      <c r="K56" s="25">
        <v>12105300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0.010506793822431446</v>
      </c>
      <c r="I70" s="5">
        <f t="shared" si="8"/>
        <v>-0.05530478956474456</v>
      </c>
      <c r="J70" s="5">
        <f t="shared" si="8"/>
        <v>0.00892142761551259</v>
      </c>
      <c r="K70" s="5">
        <f t="shared" si="8"/>
        <v>0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2586822</v>
      </c>
      <c r="I71" s="2">
        <f t="shared" si="9"/>
        <v>-16139000</v>
      </c>
      <c r="J71" s="2">
        <f t="shared" si="9"/>
        <v>2615000</v>
      </c>
      <c r="K71" s="2">
        <f t="shared" si="9"/>
        <v>0</v>
      </c>
    </row>
    <row r="72" spans="1:11" ht="12.75" hidden="1">
      <c r="A72" s="1" t="s">
        <v>104</v>
      </c>
      <c r="B72" s="2">
        <f>+B77</f>
        <v>205889705</v>
      </c>
      <c r="C72" s="2">
        <f aca="true" t="shared" si="10" ref="C72:K72">+C77</f>
        <v>242742810</v>
      </c>
      <c r="D72" s="2">
        <f t="shared" si="10"/>
        <v>242832734</v>
      </c>
      <c r="E72" s="2">
        <f t="shared" si="10"/>
        <v>262416981</v>
      </c>
      <c r="F72" s="2">
        <f t="shared" si="10"/>
        <v>267697090</v>
      </c>
      <c r="G72" s="2">
        <f t="shared" si="10"/>
        <v>267697090</v>
      </c>
      <c r="H72" s="2">
        <f t="shared" si="10"/>
        <v>246204698</v>
      </c>
      <c r="I72" s="2">
        <f t="shared" si="10"/>
        <v>291819210</v>
      </c>
      <c r="J72" s="2">
        <f t="shared" si="10"/>
        <v>293114523</v>
      </c>
      <c r="K72" s="2">
        <f t="shared" si="10"/>
        <v>306597792</v>
      </c>
    </row>
    <row r="73" spans="1:11" ht="12.75" hidden="1">
      <c r="A73" s="1" t="s">
        <v>105</v>
      </c>
      <c r="B73" s="2">
        <f>+B74</f>
        <v>39700861.33333337</v>
      </c>
      <c r="C73" s="2">
        <f aca="true" t="shared" si="11" ref="C73:K73">+(C78+C80+C81+C82)-(B78+B80+B81+B82)</f>
        <v>216564513</v>
      </c>
      <c r="D73" s="2">
        <f t="shared" si="11"/>
        <v>-171978795</v>
      </c>
      <c r="E73" s="2">
        <f t="shared" si="11"/>
        <v>500659807</v>
      </c>
      <c r="F73" s="2">
        <f>+(F78+F80+F81+F82)-(D78+D80+D81+D82)</f>
        <v>500659807</v>
      </c>
      <c r="G73" s="2">
        <f>+(G78+G80+G81+G82)-(D78+D80+D81+D82)</f>
        <v>500659807</v>
      </c>
      <c r="H73" s="2">
        <f>+(H78+H80+H81+H82)-(D78+D80+D81+D82)</f>
        <v>241072992</v>
      </c>
      <c r="I73" s="2">
        <f>+(I78+I80+I81+I82)-(E78+E80+E81+E82)</f>
        <v>-283655000</v>
      </c>
      <c r="J73" s="2">
        <f t="shared" si="11"/>
        <v>-150058649</v>
      </c>
      <c r="K73" s="2">
        <f t="shared" si="11"/>
        <v>-374277201</v>
      </c>
    </row>
    <row r="74" spans="1:11" ht="12.75" hidden="1">
      <c r="A74" s="1" t="s">
        <v>106</v>
      </c>
      <c r="B74" s="2">
        <f>+TREND(C74:E74)</f>
        <v>39700861.33333337</v>
      </c>
      <c r="C74" s="2">
        <f>+C73</f>
        <v>216564513</v>
      </c>
      <c r="D74" s="2">
        <f aca="true" t="shared" si="12" ref="D74:K74">+D73</f>
        <v>-171978795</v>
      </c>
      <c r="E74" s="2">
        <f t="shared" si="12"/>
        <v>500659807</v>
      </c>
      <c r="F74" s="2">
        <f t="shared" si="12"/>
        <v>500659807</v>
      </c>
      <c r="G74" s="2">
        <f t="shared" si="12"/>
        <v>500659807</v>
      </c>
      <c r="H74" s="2">
        <f t="shared" si="12"/>
        <v>241072992</v>
      </c>
      <c r="I74" s="2">
        <f t="shared" si="12"/>
        <v>-283655000</v>
      </c>
      <c r="J74" s="2">
        <f t="shared" si="12"/>
        <v>-150058649</v>
      </c>
      <c r="K74" s="2">
        <f t="shared" si="12"/>
        <v>-374277201</v>
      </c>
    </row>
    <row r="75" spans="1:11" ht="12.75" hidden="1">
      <c r="A75" s="1" t="s">
        <v>107</v>
      </c>
      <c r="B75" s="2">
        <f>+B84-(((B80+B81+B78)*B70)-B79)</f>
        <v>254854607</v>
      </c>
      <c r="C75" s="2">
        <f aca="true" t="shared" si="13" ref="C75:K75">+C84-(((C80+C81+C78)*C70)-C79)</f>
        <v>722271878</v>
      </c>
      <c r="D75" s="2">
        <f t="shared" si="13"/>
        <v>815113770</v>
      </c>
      <c r="E75" s="2">
        <f t="shared" si="13"/>
        <v>1683215974</v>
      </c>
      <c r="F75" s="2">
        <f t="shared" si="13"/>
        <v>1708891092</v>
      </c>
      <c r="G75" s="2">
        <f t="shared" si="13"/>
        <v>1708891092</v>
      </c>
      <c r="H75" s="2">
        <f t="shared" si="13"/>
        <v>942950249.1913993</v>
      </c>
      <c r="I75" s="2">
        <f t="shared" si="13"/>
        <v>1537739091.4687192</v>
      </c>
      <c r="J75" s="2">
        <f t="shared" si="13"/>
        <v>684091651.3849455</v>
      </c>
      <c r="K75" s="2">
        <f t="shared" si="13"/>
        <v>-56421743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205889705</v>
      </c>
      <c r="C77" s="3">
        <v>242742810</v>
      </c>
      <c r="D77" s="3">
        <v>242832734</v>
      </c>
      <c r="E77" s="3">
        <v>262416981</v>
      </c>
      <c r="F77" s="3">
        <v>267697090</v>
      </c>
      <c r="G77" s="3">
        <v>267697090</v>
      </c>
      <c r="H77" s="3">
        <v>246204698</v>
      </c>
      <c r="I77" s="3">
        <v>291819210</v>
      </c>
      <c r="J77" s="3">
        <v>293114523</v>
      </c>
      <c r="K77" s="3">
        <v>306597792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231024658</v>
      </c>
      <c r="C79" s="3">
        <v>393441383</v>
      </c>
      <c r="D79" s="3">
        <v>512778410</v>
      </c>
      <c r="E79" s="3">
        <v>1341514304</v>
      </c>
      <c r="F79" s="3">
        <v>1367189422</v>
      </c>
      <c r="G79" s="3">
        <v>1367189422</v>
      </c>
      <c r="H79" s="3">
        <v>592292754</v>
      </c>
      <c r="I79" s="3">
        <v>1216087948</v>
      </c>
      <c r="J79" s="3">
        <v>529359903</v>
      </c>
      <c r="K79" s="3">
        <v>-135537704</v>
      </c>
    </row>
    <row r="80" spans="1:11" ht="12.75" hidden="1">
      <c r="A80" s="1" t="s">
        <v>68</v>
      </c>
      <c r="B80" s="3">
        <v>-46808316</v>
      </c>
      <c r="C80" s="3">
        <v>115660795</v>
      </c>
      <c r="D80" s="3">
        <v>36247562</v>
      </c>
      <c r="E80" s="3">
        <v>444297753</v>
      </c>
      <c r="F80" s="3">
        <v>444297753</v>
      </c>
      <c r="G80" s="3">
        <v>444297753</v>
      </c>
      <c r="H80" s="3">
        <v>269141406</v>
      </c>
      <c r="I80" s="3">
        <v>283794643</v>
      </c>
      <c r="J80" s="3">
        <v>143400994</v>
      </c>
      <c r="K80" s="3">
        <v>-163824177</v>
      </c>
    </row>
    <row r="81" spans="1:11" ht="12.75" hidden="1">
      <c r="A81" s="1" t="s">
        <v>69</v>
      </c>
      <c r="B81" s="3">
        <v>135154833</v>
      </c>
      <c r="C81" s="3">
        <v>189250235</v>
      </c>
      <c r="D81" s="3">
        <v>96684673</v>
      </c>
      <c r="E81" s="3">
        <v>189294289</v>
      </c>
      <c r="F81" s="3">
        <v>189294289</v>
      </c>
      <c r="G81" s="3">
        <v>189294289</v>
      </c>
      <c r="H81" s="3">
        <v>104863821</v>
      </c>
      <c r="I81" s="3">
        <v>66142399</v>
      </c>
      <c r="J81" s="3">
        <v>56477399</v>
      </c>
      <c r="K81" s="3">
        <v>-10574631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2586822</v>
      </c>
      <c r="I83" s="3">
        <v>-16139000</v>
      </c>
      <c r="J83" s="3">
        <v>2615000</v>
      </c>
      <c r="K83" s="3">
        <v>0</v>
      </c>
    </row>
    <row r="84" spans="1:11" ht="12.75" hidden="1">
      <c r="A84" s="1" t="s">
        <v>72</v>
      </c>
      <c r="B84" s="3">
        <v>23829949</v>
      </c>
      <c r="C84" s="3">
        <v>328830495</v>
      </c>
      <c r="D84" s="3">
        <v>302335360</v>
      </c>
      <c r="E84" s="3">
        <v>341701670</v>
      </c>
      <c r="F84" s="3">
        <v>341701670</v>
      </c>
      <c r="G84" s="3">
        <v>341701670</v>
      </c>
      <c r="H84" s="3">
        <v>354587091</v>
      </c>
      <c r="I84" s="3">
        <v>302297949</v>
      </c>
      <c r="J84" s="3">
        <v>156514949</v>
      </c>
      <c r="K84" s="3">
        <v>79115961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170825865</v>
      </c>
      <c r="C5" s="6">
        <v>184183207</v>
      </c>
      <c r="D5" s="23">
        <v>188181986</v>
      </c>
      <c r="E5" s="24">
        <v>191817346</v>
      </c>
      <c r="F5" s="6">
        <v>193317846</v>
      </c>
      <c r="G5" s="25">
        <v>193317846</v>
      </c>
      <c r="H5" s="26">
        <v>201997063</v>
      </c>
      <c r="I5" s="24">
        <v>213902154</v>
      </c>
      <c r="J5" s="6">
        <v>226315354</v>
      </c>
      <c r="K5" s="25">
        <v>236919554</v>
      </c>
    </row>
    <row r="6" spans="1:11" ht="13.5">
      <c r="A6" s="22" t="s">
        <v>18</v>
      </c>
      <c r="B6" s="6">
        <v>908470344</v>
      </c>
      <c r="C6" s="6">
        <v>546822258</v>
      </c>
      <c r="D6" s="23">
        <v>894342398</v>
      </c>
      <c r="E6" s="24">
        <v>1043355300</v>
      </c>
      <c r="F6" s="6">
        <v>1043255300</v>
      </c>
      <c r="G6" s="25">
        <v>1043255300</v>
      </c>
      <c r="H6" s="26">
        <v>1094047824</v>
      </c>
      <c r="I6" s="24">
        <v>1196920506</v>
      </c>
      <c r="J6" s="6">
        <v>1295800376</v>
      </c>
      <c r="K6" s="25">
        <v>1439675054</v>
      </c>
    </row>
    <row r="7" spans="1:11" ht="13.5">
      <c r="A7" s="22" t="s">
        <v>19</v>
      </c>
      <c r="B7" s="6">
        <v>21599028</v>
      </c>
      <c r="C7" s="6">
        <v>27348842</v>
      </c>
      <c r="D7" s="23">
        <v>19532412</v>
      </c>
      <c r="E7" s="24">
        <v>28498000</v>
      </c>
      <c r="F7" s="6">
        <v>28498000</v>
      </c>
      <c r="G7" s="25">
        <v>28498000</v>
      </c>
      <c r="H7" s="26">
        <v>6428731</v>
      </c>
      <c r="I7" s="24">
        <v>20000000</v>
      </c>
      <c r="J7" s="6">
        <v>21000000</v>
      </c>
      <c r="K7" s="25">
        <v>21400000</v>
      </c>
    </row>
    <row r="8" spans="1:11" ht="13.5">
      <c r="A8" s="22" t="s">
        <v>20</v>
      </c>
      <c r="B8" s="6">
        <v>222899515</v>
      </c>
      <c r="C8" s="6">
        <v>260807113</v>
      </c>
      <c r="D8" s="23">
        <v>263034000</v>
      </c>
      <c r="E8" s="24">
        <v>293064250</v>
      </c>
      <c r="F8" s="6">
        <v>335125250</v>
      </c>
      <c r="G8" s="25">
        <v>335125250</v>
      </c>
      <c r="H8" s="26">
        <v>325678003</v>
      </c>
      <c r="I8" s="24">
        <v>306242000</v>
      </c>
      <c r="J8" s="6">
        <v>329329000</v>
      </c>
      <c r="K8" s="25">
        <v>336135000</v>
      </c>
    </row>
    <row r="9" spans="1:11" ht="13.5">
      <c r="A9" s="22" t="s">
        <v>21</v>
      </c>
      <c r="B9" s="6">
        <v>61815873</v>
      </c>
      <c r="C9" s="6">
        <v>600827591</v>
      </c>
      <c r="D9" s="23">
        <v>38164279</v>
      </c>
      <c r="E9" s="24">
        <v>158360350</v>
      </c>
      <c r="F9" s="6">
        <v>109984890</v>
      </c>
      <c r="G9" s="25">
        <v>109984890</v>
      </c>
      <c r="H9" s="26">
        <v>65060781</v>
      </c>
      <c r="I9" s="24">
        <v>150782370</v>
      </c>
      <c r="J9" s="6">
        <v>159377534</v>
      </c>
      <c r="K9" s="25">
        <v>167283967</v>
      </c>
    </row>
    <row r="10" spans="1:11" ht="25.5">
      <c r="A10" s="27" t="s">
        <v>96</v>
      </c>
      <c r="B10" s="28">
        <f>SUM(B5:B9)</f>
        <v>1385610625</v>
      </c>
      <c r="C10" s="29">
        <f aca="true" t="shared" si="0" ref="C10:K10">SUM(C5:C9)</f>
        <v>1619989011</v>
      </c>
      <c r="D10" s="30">
        <f t="shared" si="0"/>
        <v>1403255075</v>
      </c>
      <c r="E10" s="28">
        <f t="shared" si="0"/>
        <v>1715095246</v>
      </c>
      <c r="F10" s="29">
        <f t="shared" si="0"/>
        <v>1710181286</v>
      </c>
      <c r="G10" s="31">
        <f t="shared" si="0"/>
        <v>1710181286</v>
      </c>
      <c r="H10" s="32">
        <f t="shared" si="0"/>
        <v>1693212402</v>
      </c>
      <c r="I10" s="28">
        <f t="shared" si="0"/>
        <v>1887847030</v>
      </c>
      <c r="J10" s="29">
        <f t="shared" si="0"/>
        <v>2031822264</v>
      </c>
      <c r="K10" s="31">
        <f t="shared" si="0"/>
        <v>2201413575</v>
      </c>
    </row>
    <row r="11" spans="1:11" ht="13.5">
      <c r="A11" s="22" t="s">
        <v>22</v>
      </c>
      <c r="B11" s="6">
        <v>410708481</v>
      </c>
      <c r="C11" s="6">
        <v>425265201</v>
      </c>
      <c r="D11" s="23">
        <v>464334313</v>
      </c>
      <c r="E11" s="24">
        <v>547068276</v>
      </c>
      <c r="F11" s="6">
        <v>547734073</v>
      </c>
      <c r="G11" s="25">
        <v>547734073</v>
      </c>
      <c r="H11" s="26">
        <v>495536820</v>
      </c>
      <c r="I11" s="24">
        <v>592135833</v>
      </c>
      <c r="J11" s="6">
        <v>623133027</v>
      </c>
      <c r="K11" s="25">
        <v>648313877</v>
      </c>
    </row>
    <row r="12" spans="1:11" ht="13.5">
      <c r="A12" s="22" t="s">
        <v>23</v>
      </c>
      <c r="B12" s="6">
        <v>26067633</v>
      </c>
      <c r="C12" s="6">
        <v>26461496</v>
      </c>
      <c r="D12" s="23">
        <v>28111796</v>
      </c>
      <c r="E12" s="24">
        <v>31666830</v>
      </c>
      <c r="F12" s="6">
        <v>31666830</v>
      </c>
      <c r="G12" s="25">
        <v>31666830</v>
      </c>
      <c r="H12" s="26">
        <v>27413177</v>
      </c>
      <c r="I12" s="24">
        <v>32843676</v>
      </c>
      <c r="J12" s="6">
        <v>34067817</v>
      </c>
      <c r="K12" s="25">
        <v>35340905</v>
      </c>
    </row>
    <row r="13" spans="1:11" ht="13.5">
      <c r="A13" s="22" t="s">
        <v>97</v>
      </c>
      <c r="B13" s="6">
        <v>230901798</v>
      </c>
      <c r="C13" s="6">
        <v>235992074</v>
      </c>
      <c r="D13" s="23">
        <v>220370920</v>
      </c>
      <c r="E13" s="24">
        <v>265557277</v>
      </c>
      <c r="F13" s="6">
        <v>265557277</v>
      </c>
      <c r="G13" s="25">
        <v>265557277</v>
      </c>
      <c r="H13" s="26">
        <v>157710</v>
      </c>
      <c r="I13" s="24">
        <v>274468611</v>
      </c>
      <c r="J13" s="6">
        <v>283004595</v>
      </c>
      <c r="K13" s="25">
        <v>291221000</v>
      </c>
    </row>
    <row r="14" spans="1:11" ht="13.5">
      <c r="A14" s="22" t="s">
        <v>24</v>
      </c>
      <c r="B14" s="6">
        <v>3267335</v>
      </c>
      <c r="C14" s="6">
        <v>1818446</v>
      </c>
      <c r="D14" s="23">
        <v>4426</v>
      </c>
      <c r="E14" s="24">
        <v>40000</v>
      </c>
      <c r="F14" s="6">
        <v>40000</v>
      </c>
      <c r="G14" s="25">
        <v>40000</v>
      </c>
      <c r="H14" s="26">
        <v>0</v>
      </c>
      <c r="I14" s="24">
        <v>5000</v>
      </c>
      <c r="J14" s="6">
        <v>5000</v>
      </c>
      <c r="K14" s="25">
        <v>5000</v>
      </c>
    </row>
    <row r="15" spans="1:11" ht="13.5">
      <c r="A15" s="22" t="s">
        <v>98</v>
      </c>
      <c r="B15" s="6">
        <v>454461169</v>
      </c>
      <c r="C15" s="6">
        <v>478359093</v>
      </c>
      <c r="D15" s="23">
        <v>558608902</v>
      </c>
      <c r="E15" s="24">
        <v>643219200</v>
      </c>
      <c r="F15" s="6">
        <v>656565945</v>
      </c>
      <c r="G15" s="25">
        <v>656565945</v>
      </c>
      <c r="H15" s="26">
        <v>621525799</v>
      </c>
      <c r="I15" s="24">
        <v>729959510</v>
      </c>
      <c r="J15" s="6">
        <v>814000711</v>
      </c>
      <c r="K15" s="25">
        <v>907749925</v>
      </c>
    </row>
    <row r="16" spans="1:11" ht="13.5">
      <c r="A16" s="22" t="s">
        <v>20</v>
      </c>
      <c r="B16" s="6">
        <v>3794646</v>
      </c>
      <c r="C16" s="6">
        <v>755183</v>
      </c>
      <c r="D16" s="23">
        <v>1457496</v>
      </c>
      <c r="E16" s="24">
        <v>1020000</v>
      </c>
      <c r="F16" s="6">
        <v>1020000</v>
      </c>
      <c r="G16" s="25">
        <v>1020000</v>
      </c>
      <c r="H16" s="26">
        <v>46551095</v>
      </c>
      <c r="I16" s="24">
        <v>6097000</v>
      </c>
      <c r="J16" s="6">
        <v>6466000</v>
      </c>
      <c r="K16" s="25">
        <v>6566000</v>
      </c>
    </row>
    <row r="17" spans="1:11" ht="13.5">
      <c r="A17" s="22" t="s">
        <v>25</v>
      </c>
      <c r="B17" s="6">
        <v>550418721</v>
      </c>
      <c r="C17" s="6">
        <v>575065574</v>
      </c>
      <c r="D17" s="23">
        <v>395320585</v>
      </c>
      <c r="E17" s="24">
        <v>603393572</v>
      </c>
      <c r="F17" s="6">
        <v>599492746</v>
      </c>
      <c r="G17" s="25">
        <v>599492746</v>
      </c>
      <c r="H17" s="26">
        <v>514038485</v>
      </c>
      <c r="I17" s="24">
        <v>555766300</v>
      </c>
      <c r="J17" s="6">
        <v>572207200</v>
      </c>
      <c r="K17" s="25">
        <v>588969100</v>
      </c>
    </row>
    <row r="18" spans="1:11" ht="13.5">
      <c r="A18" s="33" t="s">
        <v>26</v>
      </c>
      <c r="B18" s="34">
        <f>SUM(B11:B17)</f>
        <v>1679619783</v>
      </c>
      <c r="C18" s="35">
        <f aca="true" t="shared" si="1" ref="C18:K18">SUM(C11:C17)</f>
        <v>1743717067</v>
      </c>
      <c r="D18" s="36">
        <f t="shared" si="1"/>
        <v>1668208438</v>
      </c>
      <c r="E18" s="34">
        <f t="shared" si="1"/>
        <v>2091965155</v>
      </c>
      <c r="F18" s="35">
        <f t="shared" si="1"/>
        <v>2102076871</v>
      </c>
      <c r="G18" s="37">
        <f t="shared" si="1"/>
        <v>2102076871</v>
      </c>
      <c r="H18" s="38">
        <f t="shared" si="1"/>
        <v>1705223086</v>
      </c>
      <c r="I18" s="34">
        <f t="shared" si="1"/>
        <v>2191275930</v>
      </c>
      <c r="J18" s="35">
        <f t="shared" si="1"/>
        <v>2332884350</v>
      </c>
      <c r="K18" s="37">
        <f t="shared" si="1"/>
        <v>2478165807</v>
      </c>
    </row>
    <row r="19" spans="1:11" ht="13.5">
      <c r="A19" s="33" t="s">
        <v>27</v>
      </c>
      <c r="B19" s="39">
        <f>+B10-B18</f>
        <v>-294009158</v>
      </c>
      <c r="C19" s="40">
        <f aca="true" t="shared" si="2" ref="C19:K19">+C10-C18</f>
        <v>-123728056</v>
      </c>
      <c r="D19" s="41">
        <f t="shared" si="2"/>
        <v>-264953363</v>
      </c>
      <c r="E19" s="39">
        <f t="shared" si="2"/>
        <v>-376869909</v>
      </c>
      <c r="F19" s="40">
        <f t="shared" si="2"/>
        <v>-391895585</v>
      </c>
      <c r="G19" s="42">
        <f t="shared" si="2"/>
        <v>-391895585</v>
      </c>
      <c r="H19" s="43">
        <f t="shared" si="2"/>
        <v>-12010684</v>
      </c>
      <c r="I19" s="39">
        <f t="shared" si="2"/>
        <v>-303428900</v>
      </c>
      <c r="J19" s="40">
        <f t="shared" si="2"/>
        <v>-301062086</v>
      </c>
      <c r="K19" s="42">
        <f t="shared" si="2"/>
        <v>-276752232</v>
      </c>
    </row>
    <row r="20" spans="1:11" ht="25.5">
      <c r="A20" s="44" t="s">
        <v>28</v>
      </c>
      <c r="B20" s="45">
        <v>91297522</v>
      </c>
      <c r="C20" s="46">
        <v>107592767</v>
      </c>
      <c r="D20" s="47">
        <v>146489674</v>
      </c>
      <c r="E20" s="45">
        <v>106307750</v>
      </c>
      <c r="F20" s="46">
        <v>123007750</v>
      </c>
      <c r="G20" s="48">
        <v>123007750</v>
      </c>
      <c r="H20" s="49">
        <v>120546261</v>
      </c>
      <c r="I20" s="45">
        <v>135168000</v>
      </c>
      <c r="J20" s="46">
        <v>162186000</v>
      </c>
      <c r="K20" s="48">
        <v>167507000</v>
      </c>
    </row>
    <row r="21" spans="1:11" ht="63.75">
      <c r="A21" s="50" t="s">
        <v>99</v>
      </c>
      <c r="B21" s="51">
        <v>120930246</v>
      </c>
      <c r="C21" s="52">
        <v>573932</v>
      </c>
      <c r="D21" s="53">
        <v>3156711</v>
      </c>
      <c r="E21" s="51">
        <v>1308000</v>
      </c>
      <c r="F21" s="52">
        <v>1308000</v>
      </c>
      <c r="G21" s="54">
        <v>1308000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-81781390</v>
      </c>
      <c r="C22" s="58">
        <f aca="true" t="shared" si="3" ref="C22:K22">SUM(C19:C21)</f>
        <v>-15561357</v>
      </c>
      <c r="D22" s="59">
        <f t="shared" si="3"/>
        <v>-115306978</v>
      </c>
      <c r="E22" s="57">
        <f t="shared" si="3"/>
        <v>-269254159</v>
      </c>
      <c r="F22" s="58">
        <f t="shared" si="3"/>
        <v>-267579835</v>
      </c>
      <c r="G22" s="60">
        <f t="shared" si="3"/>
        <v>-267579835</v>
      </c>
      <c r="H22" s="61">
        <f t="shared" si="3"/>
        <v>108535577</v>
      </c>
      <c r="I22" s="57">
        <f t="shared" si="3"/>
        <v>-168260900</v>
      </c>
      <c r="J22" s="58">
        <f t="shared" si="3"/>
        <v>-138876086</v>
      </c>
      <c r="K22" s="60">
        <f t="shared" si="3"/>
        <v>-109245232</v>
      </c>
    </row>
    <row r="23" spans="1:11" ht="13.5">
      <c r="A23" s="50" t="s">
        <v>29</v>
      </c>
      <c r="B23" s="6">
        <v>9834752</v>
      </c>
      <c r="C23" s="6">
        <v>232772</v>
      </c>
      <c r="D23" s="23">
        <v>99224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-71946638</v>
      </c>
      <c r="C24" s="40">
        <f aca="true" t="shared" si="4" ref="C24:K24">SUM(C22:C23)</f>
        <v>-15328585</v>
      </c>
      <c r="D24" s="41">
        <f t="shared" si="4"/>
        <v>-115207754</v>
      </c>
      <c r="E24" s="39">
        <f t="shared" si="4"/>
        <v>-269254159</v>
      </c>
      <c r="F24" s="40">
        <f t="shared" si="4"/>
        <v>-267579835</v>
      </c>
      <c r="G24" s="42">
        <f t="shared" si="4"/>
        <v>-267579835</v>
      </c>
      <c r="H24" s="43">
        <f t="shared" si="4"/>
        <v>108535577</v>
      </c>
      <c r="I24" s="39">
        <f t="shared" si="4"/>
        <v>-168260900</v>
      </c>
      <c r="J24" s="40">
        <f t="shared" si="4"/>
        <v>-138876086</v>
      </c>
      <c r="K24" s="42">
        <f t="shared" si="4"/>
        <v>-109245232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624506492</v>
      </c>
      <c r="C27" s="7">
        <v>497715665</v>
      </c>
      <c r="D27" s="69">
        <v>48925671</v>
      </c>
      <c r="E27" s="70">
        <v>164260564</v>
      </c>
      <c r="F27" s="7">
        <v>244904879</v>
      </c>
      <c r="G27" s="71">
        <v>244904879</v>
      </c>
      <c r="H27" s="72">
        <v>168944681</v>
      </c>
      <c r="I27" s="70">
        <v>213117118</v>
      </c>
      <c r="J27" s="7">
        <v>215284087</v>
      </c>
      <c r="K27" s="71">
        <v>170204566</v>
      </c>
    </row>
    <row r="28" spans="1:11" ht="13.5">
      <c r="A28" s="73" t="s">
        <v>33</v>
      </c>
      <c r="B28" s="6">
        <v>91755490</v>
      </c>
      <c r="C28" s="6">
        <v>5853474</v>
      </c>
      <c r="D28" s="23">
        <v>103666811</v>
      </c>
      <c r="E28" s="24">
        <v>83278941</v>
      </c>
      <c r="F28" s="6">
        <v>169039898</v>
      </c>
      <c r="G28" s="25">
        <v>169039898</v>
      </c>
      <c r="H28" s="26">
        <v>0</v>
      </c>
      <c r="I28" s="24">
        <v>113603694</v>
      </c>
      <c r="J28" s="6">
        <v>137458001</v>
      </c>
      <c r="K28" s="25">
        <v>142226305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65662002</v>
      </c>
      <c r="C31" s="6">
        <v>10177193</v>
      </c>
      <c r="D31" s="23">
        <v>32795180</v>
      </c>
      <c r="E31" s="24">
        <v>66020753</v>
      </c>
      <c r="F31" s="6">
        <v>66104111</v>
      </c>
      <c r="G31" s="25">
        <v>66104111</v>
      </c>
      <c r="H31" s="26">
        <v>0</v>
      </c>
      <c r="I31" s="24">
        <v>99513424</v>
      </c>
      <c r="J31" s="6">
        <v>77826086</v>
      </c>
      <c r="K31" s="25">
        <v>27978261</v>
      </c>
    </row>
    <row r="32" spans="1:11" ht="13.5">
      <c r="A32" s="33" t="s">
        <v>36</v>
      </c>
      <c r="B32" s="7">
        <f>SUM(B28:B31)</f>
        <v>157417492</v>
      </c>
      <c r="C32" s="7">
        <f aca="true" t="shared" si="5" ref="C32:K32">SUM(C28:C31)</f>
        <v>16030667</v>
      </c>
      <c r="D32" s="69">
        <f t="shared" si="5"/>
        <v>136461991</v>
      </c>
      <c r="E32" s="70">
        <f t="shared" si="5"/>
        <v>149299694</v>
      </c>
      <c r="F32" s="7">
        <f t="shared" si="5"/>
        <v>235144009</v>
      </c>
      <c r="G32" s="71">
        <f t="shared" si="5"/>
        <v>235144009</v>
      </c>
      <c r="H32" s="72">
        <f t="shared" si="5"/>
        <v>0</v>
      </c>
      <c r="I32" s="70">
        <f t="shared" si="5"/>
        <v>213117118</v>
      </c>
      <c r="J32" s="7">
        <f t="shared" si="5"/>
        <v>215284087</v>
      </c>
      <c r="K32" s="71">
        <f t="shared" si="5"/>
        <v>170204566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1243668225</v>
      </c>
      <c r="C35" s="6">
        <v>1237587928</v>
      </c>
      <c r="D35" s="23">
        <v>1239050294</v>
      </c>
      <c r="E35" s="24">
        <v>840891313</v>
      </c>
      <c r="F35" s="6">
        <v>1151106507</v>
      </c>
      <c r="G35" s="25">
        <v>1151106507</v>
      </c>
      <c r="H35" s="26">
        <v>615751795</v>
      </c>
      <c r="I35" s="24">
        <v>995515761</v>
      </c>
      <c r="J35" s="6">
        <v>849765195</v>
      </c>
      <c r="K35" s="25">
        <v>703730697</v>
      </c>
    </row>
    <row r="36" spans="1:11" ht="13.5">
      <c r="A36" s="22" t="s">
        <v>39</v>
      </c>
      <c r="B36" s="6">
        <v>3683936093</v>
      </c>
      <c r="C36" s="6">
        <v>3590621874</v>
      </c>
      <c r="D36" s="23">
        <v>3481664143</v>
      </c>
      <c r="E36" s="24">
        <v>3650862498</v>
      </c>
      <c r="F36" s="6">
        <v>3490155685</v>
      </c>
      <c r="G36" s="25">
        <v>3490155685</v>
      </c>
      <c r="H36" s="26">
        <v>171665086</v>
      </c>
      <c r="I36" s="24">
        <v>3330443018</v>
      </c>
      <c r="J36" s="6">
        <v>3262722510</v>
      </c>
      <c r="K36" s="25">
        <v>3141706076</v>
      </c>
    </row>
    <row r="37" spans="1:11" ht="13.5">
      <c r="A37" s="22" t="s">
        <v>40</v>
      </c>
      <c r="B37" s="6">
        <v>717714044</v>
      </c>
      <c r="C37" s="6">
        <v>635703167</v>
      </c>
      <c r="D37" s="23">
        <v>733361580</v>
      </c>
      <c r="E37" s="24">
        <v>597230122</v>
      </c>
      <c r="F37" s="6">
        <v>917310085</v>
      </c>
      <c r="G37" s="25">
        <v>917310085</v>
      </c>
      <c r="H37" s="26">
        <v>675988164</v>
      </c>
      <c r="I37" s="24">
        <v>895388988</v>
      </c>
      <c r="J37" s="6">
        <v>895393988</v>
      </c>
      <c r="K37" s="25">
        <v>895398988</v>
      </c>
    </row>
    <row r="38" spans="1:11" ht="13.5">
      <c r="A38" s="22" t="s">
        <v>41</v>
      </c>
      <c r="B38" s="6">
        <v>73067394</v>
      </c>
      <c r="C38" s="6">
        <v>58964907</v>
      </c>
      <c r="D38" s="23">
        <v>57087603</v>
      </c>
      <c r="E38" s="24">
        <v>57068504</v>
      </c>
      <c r="F38" s="6">
        <v>57087602</v>
      </c>
      <c r="G38" s="25">
        <v>57087602</v>
      </c>
      <c r="H38" s="26">
        <v>-351455</v>
      </c>
      <c r="I38" s="24">
        <v>57087602</v>
      </c>
      <c r="J38" s="6">
        <v>57087602</v>
      </c>
      <c r="K38" s="25">
        <v>57087602</v>
      </c>
    </row>
    <row r="39" spans="1:11" ht="13.5">
      <c r="A39" s="22" t="s">
        <v>42</v>
      </c>
      <c r="B39" s="6">
        <v>4228439022</v>
      </c>
      <c r="C39" s="6">
        <v>4149335857</v>
      </c>
      <c r="D39" s="23">
        <v>4045671443</v>
      </c>
      <c r="E39" s="24">
        <v>4106709373</v>
      </c>
      <c r="F39" s="6">
        <v>3934444340</v>
      </c>
      <c r="G39" s="25">
        <v>3934444340</v>
      </c>
      <c r="H39" s="26">
        <v>3244556</v>
      </c>
      <c r="I39" s="24">
        <v>3541743089</v>
      </c>
      <c r="J39" s="6">
        <v>3298882201</v>
      </c>
      <c r="K39" s="25">
        <v>3002195415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1742901736</v>
      </c>
      <c r="F42" s="6">
        <v>1762687776</v>
      </c>
      <c r="G42" s="25">
        <v>1762687776</v>
      </c>
      <c r="H42" s="26">
        <v>0</v>
      </c>
      <c r="I42" s="24">
        <v>205152975</v>
      </c>
      <c r="J42" s="6">
        <v>238147781</v>
      </c>
      <c r="K42" s="25">
        <v>233753719</v>
      </c>
    </row>
    <row r="43" spans="1:11" ht="13.5">
      <c r="A43" s="22" t="s">
        <v>45</v>
      </c>
      <c r="B43" s="6">
        <v>-52080319</v>
      </c>
      <c r="C43" s="6">
        <v>-5287564</v>
      </c>
      <c r="D43" s="23">
        <v>-5557577</v>
      </c>
      <c r="E43" s="24">
        <v>-143734800</v>
      </c>
      <c r="F43" s="6">
        <v>-246791240</v>
      </c>
      <c r="G43" s="25">
        <v>-246791240</v>
      </c>
      <c r="H43" s="26">
        <v>32017</v>
      </c>
      <c r="I43" s="24">
        <v>-213117116</v>
      </c>
      <c r="J43" s="6">
        <v>-215284087</v>
      </c>
      <c r="K43" s="25">
        <v>-170204566</v>
      </c>
    </row>
    <row r="44" spans="1:11" ht="13.5">
      <c r="A44" s="22" t="s">
        <v>46</v>
      </c>
      <c r="B44" s="6">
        <v>606969</v>
      </c>
      <c r="C44" s="6">
        <v>-2118643</v>
      </c>
      <c r="D44" s="23">
        <v>-1472427</v>
      </c>
      <c r="E44" s="24">
        <v>23919</v>
      </c>
      <c r="F44" s="6">
        <v>-23918</v>
      </c>
      <c r="G44" s="25">
        <v>-23918</v>
      </c>
      <c r="H44" s="26">
        <v>1644059</v>
      </c>
      <c r="I44" s="24">
        <v>1</v>
      </c>
      <c r="J44" s="6">
        <v>0</v>
      </c>
      <c r="K44" s="25">
        <v>0</v>
      </c>
    </row>
    <row r="45" spans="1:11" ht="13.5">
      <c r="A45" s="33" t="s">
        <v>47</v>
      </c>
      <c r="B45" s="7">
        <v>-51473350</v>
      </c>
      <c r="C45" s="7">
        <v>228729661</v>
      </c>
      <c r="D45" s="69">
        <v>229059528</v>
      </c>
      <c r="E45" s="70">
        <v>1619171321</v>
      </c>
      <c r="F45" s="7">
        <v>1718593612</v>
      </c>
      <c r="G45" s="71">
        <v>1718593612</v>
      </c>
      <c r="H45" s="72">
        <v>1331522</v>
      </c>
      <c r="I45" s="70">
        <v>127359160</v>
      </c>
      <c r="J45" s="7">
        <v>167178111</v>
      </c>
      <c r="K45" s="71">
        <v>250024004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282965672</v>
      </c>
      <c r="C48" s="6">
        <v>220425836</v>
      </c>
      <c r="D48" s="23">
        <v>103566237</v>
      </c>
      <c r="E48" s="24">
        <v>240025216</v>
      </c>
      <c r="F48" s="6">
        <v>278201648</v>
      </c>
      <c r="G48" s="25">
        <v>278201648</v>
      </c>
      <c r="H48" s="26">
        <v>497905475</v>
      </c>
      <c r="I48" s="24">
        <v>207182077</v>
      </c>
      <c r="J48" s="6">
        <v>249342511</v>
      </c>
      <c r="K48" s="25">
        <v>331684013</v>
      </c>
    </row>
    <row r="49" spans="1:11" ht="13.5">
      <c r="A49" s="22" t="s">
        <v>50</v>
      </c>
      <c r="B49" s="6">
        <f>+B75</f>
        <v>754984889</v>
      </c>
      <c r="C49" s="6">
        <f aca="true" t="shared" si="6" ref="C49:K49">+C75</f>
        <v>704151475</v>
      </c>
      <c r="D49" s="23">
        <f t="shared" si="6"/>
        <v>787164284</v>
      </c>
      <c r="E49" s="24">
        <f t="shared" si="6"/>
        <v>-127998481.60472</v>
      </c>
      <c r="F49" s="6">
        <f t="shared" si="6"/>
        <v>79953347</v>
      </c>
      <c r="G49" s="25">
        <f t="shared" si="6"/>
        <v>79953347</v>
      </c>
      <c r="H49" s="26">
        <f t="shared" si="6"/>
        <v>597056113</v>
      </c>
      <c r="I49" s="24">
        <f t="shared" si="6"/>
        <v>271512841.4898577</v>
      </c>
      <c r="J49" s="6">
        <f t="shared" si="6"/>
        <v>457240099.7062738</v>
      </c>
      <c r="K49" s="25">
        <f t="shared" si="6"/>
        <v>688335535.1779314</v>
      </c>
    </row>
    <row r="50" spans="1:11" ht="13.5">
      <c r="A50" s="33" t="s">
        <v>51</v>
      </c>
      <c r="B50" s="7">
        <f>+B48-B49</f>
        <v>-472019217</v>
      </c>
      <c r="C50" s="7">
        <f aca="true" t="shared" si="7" ref="C50:K50">+C48-C49</f>
        <v>-483725639</v>
      </c>
      <c r="D50" s="69">
        <f t="shared" si="7"/>
        <v>-683598047</v>
      </c>
      <c r="E50" s="70">
        <f t="shared" si="7"/>
        <v>368023697.60472</v>
      </c>
      <c r="F50" s="7">
        <f t="shared" si="7"/>
        <v>198248301</v>
      </c>
      <c r="G50" s="71">
        <f t="shared" si="7"/>
        <v>198248301</v>
      </c>
      <c r="H50" s="72">
        <f t="shared" si="7"/>
        <v>-99150638</v>
      </c>
      <c r="I50" s="70">
        <f t="shared" si="7"/>
        <v>-64330764.48985767</v>
      </c>
      <c r="J50" s="7">
        <f t="shared" si="7"/>
        <v>-207897588.7062738</v>
      </c>
      <c r="K50" s="71">
        <f t="shared" si="7"/>
        <v>-356651522.1779314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3631855774</v>
      </c>
      <c r="C53" s="6">
        <v>3533253991</v>
      </c>
      <c r="D53" s="23">
        <v>3418738683</v>
      </c>
      <c r="E53" s="24">
        <v>3429328344</v>
      </c>
      <c r="F53" s="6">
        <v>3427230226</v>
      </c>
      <c r="G53" s="25">
        <v>3427230226</v>
      </c>
      <c r="H53" s="26">
        <v>171633069</v>
      </c>
      <c r="I53" s="24">
        <v>3267517561</v>
      </c>
      <c r="J53" s="6">
        <v>3199797053</v>
      </c>
      <c r="K53" s="25">
        <v>3078780619</v>
      </c>
    </row>
    <row r="54" spans="1:11" ht="13.5">
      <c r="A54" s="22" t="s">
        <v>54</v>
      </c>
      <c r="B54" s="6">
        <v>0</v>
      </c>
      <c r="C54" s="6">
        <v>235992074</v>
      </c>
      <c r="D54" s="23">
        <v>220370920</v>
      </c>
      <c r="E54" s="24">
        <v>265557277</v>
      </c>
      <c r="F54" s="6">
        <v>265557277</v>
      </c>
      <c r="G54" s="25">
        <v>265557277</v>
      </c>
      <c r="H54" s="26">
        <v>157710</v>
      </c>
      <c r="I54" s="24">
        <v>274468611</v>
      </c>
      <c r="J54" s="6">
        <v>283004595</v>
      </c>
      <c r="K54" s="25">
        <v>291221000</v>
      </c>
    </row>
    <row r="55" spans="1:11" ht="13.5">
      <c r="A55" s="22" t="s">
        <v>55</v>
      </c>
      <c r="B55" s="6">
        <v>540150767</v>
      </c>
      <c r="C55" s="6">
        <v>60356225</v>
      </c>
      <c r="D55" s="23">
        <v>111803043</v>
      </c>
      <c r="E55" s="24">
        <v>33499999</v>
      </c>
      <c r="F55" s="6">
        <v>118038477</v>
      </c>
      <c r="G55" s="25">
        <v>118038477</v>
      </c>
      <c r="H55" s="26">
        <v>61469183</v>
      </c>
      <c r="I55" s="24">
        <v>3478261</v>
      </c>
      <c r="J55" s="6">
        <v>14521740</v>
      </c>
      <c r="K55" s="25">
        <v>6086957</v>
      </c>
    </row>
    <row r="56" spans="1:11" ht="13.5">
      <c r="A56" s="22" t="s">
        <v>56</v>
      </c>
      <c r="B56" s="6">
        <v>870710</v>
      </c>
      <c r="C56" s="6">
        <v>218766</v>
      </c>
      <c r="D56" s="23">
        <v>560922</v>
      </c>
      <c r="E56" s="24">
        <v>500000</v>
      </c>
      <c r="F56" s="6">
        <v>408000</v>
      </c>
      <c r="G56" s="25">
        <v>408000</v>
      </c>
      <c r="H56" s="26">
        <v>446762</v>
      </c>
      <c r="I56" s="24">
        <v>108641400</v>
      </c>
      <c r="J56" s="6">
        <v>112941500</v>
      </c>
      <c r="K56" s="25">
        <v>124321500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51000000</v>
      </c>
      <c r="C59" s="6">
        <v>56000000</v>
      </c>
      <c r="D59" s="23">
        <v>0</v>
      </c>
      <c r="E59" s="24">
        <v>65000000</v>
      </c>
      <c r="F59" s="6">
        <v>65000000</v>
      </c>
      <c r="G59" s="25">
        <v>65000000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27000000</v>
      </c>
      <c r="C60" s="6">
        <v>27000000</v>
      </c>
      <c r="D60" s="23">
        <v>0</v>
      </c>
      <c r="E60" s="24">
        <v>29000000</v>
      </c>
      <c r="F60" s="6">
        <v>29000000</v>
      </c>
      <c r="G60" s="25">
        <v>29000000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438</v>
      </c>
      <c r="C62" s="98">
        <v>438</v>
      </c>
      <c r="D62" s="99">
        <v>0</v>
      </c>
      <c r="E62" s="97">
        <v>457</v>
      </c>
      <c r="F62" s="98">
        <v>457</v>
      </c>
      <c r="G62" s="99">
        <v>457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434</v>
      </c>
      <c r="C63" s="98">
        <v>434</v>
      </c>
      <c r="D63" s="99">
        <v>0</v>
      </c>
      <c r="E63" s="97">
        <v>434</v>
      </c>
      <c r="F63" s="98">
        <v>434</v>
      </c>
      <c r="G63" s="99">
        <v>434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1320</v>
      </c>
      <c r="C64" s="98">
        <v>1320</v>
      </c>
      <c r="D64" s="99">
        <v>0</v>
      </c>
      <c r="E64" s="97">
        <v>1320</v>
      </c>
      <c r="F64" s="98">
        <v>1320</v>
      </c>
      <c r="G64" s="99">
        <v>1320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1218</v>
      </c>
      <c r="C65" s="98">
        <v>1218</v>
      </c>
      <c r="D65" s="99">
        <v>0</v>
      </c>
      <c r="E65" s="97">
        <v>1218</v>
      </c>
      <c r="F65" s="98">
        <v>1218</v>
      </c>
      <c r="G65" s="99">
        <v>1218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1.2879033954159333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0.9292583251689815</v>
      </c>
      <c r="J70" s="5">
        <f t="shared" si="8"/>
        <v>0.9344923097233139</v>
      </c>
      <c r="K70" s="5">
        <f t="shared" si="8"/>
        <v>0.9144510425489318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1740639736</v>
      </c>
      <c r="F71" s="2">
        <f t="shared" si="9"/>
        <v>1304554776</v>
      </c>
      <c r="G71" s="2">
        <f t="shared" si="9"/>
        <v>1304554776</v>
      </c>
      <c r="H71" s="2">
        <f t="shared" si="9"/>
        <v>0</v>
      </c>
      <c r="I71" s="2">
        <f t="shared" si="9"/>
        <v>1417492294</v>
      </c>
      <c r="J71" s="2">
        <f t="shared" si="9"/>
        <v>1536296016</v>
      </c>
      <c r="K71" s="2">
        <f t="shared" si="9"/>
        <v>1650838875</v>
      </c>
    </row>
    <row r="72" spans="1:11" ht="12.75" hidden="1">
      <c r="A72" s="1" t="s">
        <v>104</v>
      </c>
      <c r="B72" s="2">
        <f>+B77</f>
        <v>1138818222</v>
      </c>
      <c r="C72" s="2">
        <f aca="true" t="shared" si="10" ref="C72:K72">+C77</f>
        <v>812165807</v>
      </c>
      <c r="D72" s="2">
        <f t="shared" si="10"/>
        <v>1120684471</v>
      </c>
      <c r="E72" s="2">
        <f t="shared" si="10"/>
        <v>1351529736</v>
      </c>
      <c r="F72" s="2">
        <f t="shared" si="10"/>
        <v>1304554776</v>
      </c>
      <c r="G72" s="2">
        <f t="shared" si="10"/>
        <v>1304554776</v>
      </c>
      <c r="H72" s="2">
        <f t="shared" si="10"/>
        <v>1315679593</v>
      </c>
      <c r="I72" s="2">
        <f t="shared" si="10"/>
        <v>1525401770</v>
      </c>
      <c r="J72" s="2">
        <f t="shared" si="10"/>
        <v>1643990004</v>
      </c>
      <c r="K72" s="2">
        <f t="shared" si="10"/>
        <v>1805278575</v>
      </c>
    </row>
    <row r="73" spans="1:11" ht="12.75" hidden="1">
      <c r="A73" s="1" t="s">
        <v>105</v>
      </c>
      <c r="B73" s="2">
        <f>+B74</f>
        <v>165038176.49999994</v>
      </c>
      <c r="C73" s="2">
        <f aca="true" t="shared" si="11" ref="C73:K73">+(C78+C80+C81+C82)-(B78+B80+B81+B82)</f>
        <v>48703170</v>
      </c>
      <c r="D73" s="2">
        <f t="shared" si="11"/>
        <v>113627384</v>
      </c>
      <c r="E73" s="2">
        <f t="shared" si="11"/>
        <v>-519458441</v>
      </c>
      <c r="F73" s="2">
        <f>+(F78+F80+F81+F82)-(D78+D80+D81+D82)</f>
        <v>-226064908</v>
      </c>
      <c r="G73" s="2">
        <f>+(G78+G80+G81+G82)-(D78+D80+D81+D82)</f>
        <v>-226064908</v>
      </c>
      <c r="H73" s="2">
        <f>+(H78+H80+H81+H82)-(D78+D80+D81+D82)</f>
        <v>-922960234</v>
      </c>
      <c r="I73" s="2">
        <f>+(I78+I80+I81+I82)-(E78+E80+E81+E82)</f>
        <v>128154226</v>
      </c>
      <c r="J73" s="2">
        <f t="shared" si="11"/>
        <v>-202350000</v>
      </c>
      <c r="K73" s="2">
        <f t="shared" si="11"/>
        <v>-243050000</v>
      </c>
    </row>
    <row r="74" spans="1:11" ht="12.75" hidden="1">
      <c r="A74" s="1" t="s">
        <v>106</v>
      </c>
      <c r="B74" s="2">
        <f>+TREND(C74:E74)</f>
        <v>165038176.49999994</v>
      </c>
      <c r="C74" s="2">
        <f>+C73</f>
        <v>48703170</v>
      </c>
      <c r="D74" s="2">
        <f aca="true" t="shared" si="12" ref="D74:K74">+D73</f>
        <v>113627384</v>
      </c>
      <c r="E74" s="2">
        <f t="shared" si="12"/>
        <v>-519458441</v>
      </c>
      <c r="F74" s="2">
        <f t="shared" si="12"/>
        <v>-226064908</v>
      </c>
      <c r="G74" s="2">
        <f t="shared" si="12"/>
        <v>-226064908</v>
      </c>
      <c r="H74" s="2">
        <f t="shared" si="12"/>
        <v>-922960234</v>
      </c>
      <c r="I74" s="2">
        <f t="shared" si="12"/>
        <v>128154226</v>
      </c>
      <c r="J74" s="2">
        <f t="shared" si="12"/>
        <v>-202350000</v>
      </c>
      <c r="K74" s="2">
        <f t="shared" si="12"/>
        <v>-243050000</v>
      </c>
    </row>
    <row r="75" spans="1:11" ht="12.75" hidden="1">
      <c r="A75" s="1" t="s">
        <v>107</v>
      </c>
      <c r="B75" s="2">
        <f>+B84-(((B80+B81+B78)*B70)-B79)</f>
        <v>754984889</v>
      </c>
      <c r="C75" s="2">
        <f aca="true" t="shared" si="13" ref="C75:K75">+C84-(((C80+C81+C78)*C70)-C79)</f>
        <v>704151475</v>
      </c>
      <c r="D75" s="2">
        <f t="shared" si="13"/>
        <v>787164284</v>
      </c>
      <c r="E75" s="2">
        <f t="shared" si="13"/>
        <v>-127998481.60472</v>
      </c>
      <c r="F75" s="2">
        <f t="shared" si="13"/>
        <v>79953347</v>
      </c>
      <c r="G75" s="2">
        <f t="shared" si="13"/>
        <v>79953347</v>
      </c>
      <c r="H75" s="2">
        <f t="shared" si="13"/>
        <v>597056113</v>
      </c>
      <c r="I75" s="2">
        <f t="shared" si="13"/>
        <v>271512841.4898577</v>
      </c>
      <c r="J75" s="2">
        <f t="shared" si="13"/>
        <v>457240099.7062738</v>
      </c>
      <c r="K75" s="2">
        <f t="shared" si="13"/>
        <v>688335535.1779314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1138818222</v>
      </c>
      <c r="C77" s="3">
        <v>812165807</v>
      </c>
      <c r="D77" s="3">
        <v>1120684471</v>
      </c>
      <c r="E77" s="3">
        <v>1351529736</v>
      </c>
      <c r="F77" s="3">
        <v>1304554776</v>
      </c>
      <c r="G77" s="3">
        <v>1304554776</v>
      </c>
      <c r="H77" s="3">
        <v>1315679593</v>
      </c>
      <c r="I77" s="3">
        <v>1525401770</v>
      </c>
      <c r="J77" s="3">
        <v>1643990004</v>
      </c>
      <c r="K77" s="3">
        <v>1805278575</v>
      </c>
    </row>
    <row r="78" spans="1:11" ht="12.75" hidden="1">
      <c r="A78" s="1" t="s">
        <v>66</v>
      </c>
      <c r="B78" s="3">
        <v>54927</v>
      </c>
      <c r="C78" s="3">
        <v>86545</v>
      </c>
      <c r="D78" s="3">
        <v>104134</v>
      </c>
      <c r="E78" s="3">
        <v>79228</v>
      </c>
      <c r="F78" s="3">
        <v>104133</v>
      </c>
      <c r="G78" s="3">
        <v>104133</v>
      </c>
      <c r="H78" s="3">
        <v>32017</v>
      </c>
      <c r="I78" s="3">
        <v>104133</v>
      </c>
      <c r="J78" s="3">
        <v>104133</v>
      </c>
      <c r="K78" s="3">
        <v>104133</v>
      </c>
    </row>
    <row r="79" spans="1:11" ht="12.75" hidden="1">
      <c r="A79" s="1" t="s">
        <v>67</v>
      </c>
      <c r="B79" s="3">
        <v>686285318</v>
      </c>
      <c r="C79" s="3">
        <v>613565481</v>
      </c>
      <c r="D79" s="3">
        <v>676924255</v>
      </c>
      <c r="E79" s="3">
        <v>590100838</v>
      </c>
      <c r="F79" s="3">
        <v>860832760</v>
      </c>
      <c r="G79" s="3">
        <v>860832760</v>
      </c>
      <c r="H79" s="3">
        <v>678870578</v>
      </c>
      <c r="I79" s="3">
        <v>838946663</v>
      </c>
      <c r="J79" s="3">
        <v>838946663</v>
      </c>
      <c r="K79" s="3">
        <v>838946663</v>
      </c>
    </row>
    <row r="80" spans="1:11" ht="12.75" hidden="1">
      <c r="A80" s="1" t="s">
        <v>68</v>
      </c>
      <c r="B80" s="3">
        <v>861970921</v>
      </c>
      <c r="C80" s="3">
        <v>950319717</v>
      </c>
      <c r="D80" s="3">
        <v>1154667260</v>
      </c>
      <c r="E80" s="3">
        <v>980303058</v>
      </c>
      <c r="F80" s="3">
        <v>1155356571</v>
      </c>
      <c r="G80" s="3">
        <v>1155356571</v>
      </c>
      <c r="H80" s="3">
        <v>-36103396</v>
      </c>
      <c r="I80" s="3">
        <v>1211422317</v>
      </c>
      <c r="J80" s="3">
        <v>1241072317</v>
      </c>
      <c r="K80" s="3">
        <v>1235022317</v>
      </c>
    </row>
    <row r="81" spans="1:11" ht="12.75" hidden="1">
      <c r="A81" s="1" t="s">
        <v>69</v>
      </c>
      <c r="B81" s="3">
        <v>10293360</v>
      </c>
      <c r="C81" s="3">
        <v>-29383884</v>
      </c>
      <c r="D81" s="3">
        <v>-120121632</v>
      </c>
      <c r="E81" s="3">
        <v>-465190965</v>
      </c>
      <c r="F81" s="3">
        <v>-346875850</v>
      </c>
      <c r="G81" s="3">
        <v>-346875850</v>
      </c>
      <c r="H81" s="3">
        <v>147760907</v>
      </c>
      <c r="I81" s="3">
        <v>-568180903</v>
      </c>
      <c r="J81" s="3">
        <v>-800180903</v>
      </c>
      <c r="K81" s="3">
        <v>-1037180903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1740639736</v>
      </c>
      <c r="F83" s="3">
        <v>1304554776</v>
      </c>
      <c r="G83" s="3">
        <v>1304554776</v>
      </c>
      <c r="H83" s="3">
        <v>0</v>
      </c>
      <c r="I83" s="3">
        <v>1417492294</v>
      </c>
      <c r="J83" s="3">
        <v>1536296016</v>
      </c>
      <c r="K83" s="3">
        <v>1650838875</v>
      </c>
    </row>
    <row r="84" spans="1:11" ht="12.75" hidden="1">
      <c r="A84" s="1" t="s">
        <v>72</v>
      </c>
      <c r="B84" s="3">
        <v>68699571</v>
      </c>
      <c r="C84" s="3">
        <v>90585994</v>
      </c>
      <c r="D84" s="3">
        <v>110240029</v>
      </c>
      <c r="E84" s="3">
        <v>-54582668</v>
      </c>
      <c r="F84" s="3">
        <v>27705441</v>
      </c>
      <c r="G84" s="3">
        <v>27705441</v>
      </c>
      <c r="H84" s="3">
        <v>-81814465</v>
      </c>
      <c r="I84" s="3">
        <v>30400384</v>
      </c>
      <c r="J84" s="3">
        <v>30400384</v>
      </c>
      <c r="K84" s="3">
        <v>30400384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2771556</v>
      </c>
      <c r="C7" s="6">
        <v>3595948</v>
      </c>
      <c r="D7" s="23">
        <v>5677254</v>
      </c>
      <c r="E7" s="24">
        <v>5200000</v>
      </c>
      <c r="F7" s="6">
        <v>5200000</v>
      </c>
      <c r="G7" s="25">
        <v>5200000</v>
      </c>
      <c r="H7" s="26">
        <v>2422702</v>
      </c>
      <c r="I7" s="24">
        <v>5200000</v>
      </c>
      <c r="J7" s="6">
        <v>5418400</v>
      </c>
      <c r="K7" s="25">
        <v>5656810</v>
      </c>
    </row>
    <row r="8" spans="1:11" ht="13.5">
      <c r="A8" s="22" t="s">
        <v>20</v>
      </c>
      <c r="B8" s="6">
        <v>26330121</v>
      </c>
      <c r="C8" s="6">
        <v>24357200</v>
      </c>
      <c r="D8" s="23">
        <v>30528873</v>
      </c>
      <c r="E8" s="24">
        <v>34882000</v>
      </c>
      <c r="F8" s="6">
        <v>39657000</v>
      </c>
      <c r="G8" s="25">
        <v>39657000</v>
      </c>
      <c r="H8" s="26">
        <v>31117307</v>
      </c>
      <c r="I8" s="24">
        <v>33688000</v>
      </c>
      <c r="J8" s="6">
        <v>33276000</v>
      </c>
      <c r="K8" s="25">
        <v>33664000</v>
      </c>
    </row>
    <row r="9" spans="1:11" ht="13.5">
      <c r="A9" s="22" t="s">
        <v>21</v>
      </c>
      <c r="B9" s="6">
        <v>154503194</v>
      </c>
      <c r="C9" s="6">
        <v>158932745</v>
      </c>
      <c r="D9" s="23">
        <v>164970865</v>
      </c>
      <c r="E9" s="24">
        <v>168871000</v>
      </c>
      <c r="F9" s="6">
        <v>168871000</v>
      </c>
      <c r="G9" s="25">
        <v>168871000</v>
      </c>
      <c r="H9" s="26">
        <v>167841185</v>
      </c>
      <c r="I9" s="24">
        <v>172718000</v>
      </c>
      <c r="J9" s="6">
        <v>176900880</v>
      </c>
      <c r="K9" s="25">
        <v>180794222</v>
      </c>
    </row>
    <row r="10" spans="1:11" ht="25.5">
      <c r="A10" s="27" t="s">
        <v>96</v>
      </c>
      <c r="B10" s="28">
        <f>SUM(B5:B9)</f>
        <v>183604871</v>
      </c>
      <c r="C10" s="29">
        <f aca="true" t="shared" si="0" ref="C10:K10">SUM(C5:C9)</f>
        <v>186885893</v>
      </c>
      <c r="D10" s="30">
        <f t="shared" si="0"/>
        <v>201176992</v>
      </c>
      <c r="E10" s="28">
        <f t="shared" si="0"/>
        <v>208953000</v>
      </c>
      <c r="F10" s="29">
        <f t="shared" si="0"/>
        <v>213728000</v>
      </c>
      <c r="G10" s="31">
        <f t="shared" si="0"/>
        <v>213728000</v>
      </c>
      <c r="H10" s="32">
        <f t="shared" si="0"/>
        <v>201381194</v>
      </c>
      <c r="I10" s="28">
        <f t="shared" si="0"/>
        <v>211606000</v>
      </c>
      <c r="J10" s="29">
        <f t="shared" si="0"/>
        <v>215595280</v>
      </c>
      <c r="K10" s="31">
        <f t="shared" si="0"/>
        <v>220115032</v>
      </c>
    </row>
    <row r="11" spans="1:11" ht="13.5">
      <c r="A11" s="22" t="s">
        <v>22</v>
      </c>
      <c r="B11" s="6">
        <v>86772015</v>
      </c>
      <c r="C11" s="6">
        <v>89695595</v>
      </c>
      <c r="D11" s="23">
        <v>96365440</v>
      </c>
      <c r="E11" s="24">
        <v>112878907</v>
      </c>
      <c r="F11" s="6">
        <v>112878907</v>
      </c>
      <c r="G11" s="25">
        <v>112878907</v>
      </c>
      <c r="H11" s="26">
        <v>103946634</v>
      </c>
      <c r="I11" s="24">
        <v>119015734</v>
      </c>
      <c r="J11" s="6">
        <v>124847999</v>
      </c>
      <c r="K11" s="25">
        <v>130341309</v>
      </c>
    </row>
    <row r="12" spans="1:11" ht="13.5">
      <c r="A12" s="22" t="s">
        <v>23</v>
      </c>
      <c r="B12" s="6">
        <v>9660667</v>
      </c>
      <c r="C12" s="6">
        <v>9850182</v>
      </c>
      <c r="D12" s="23">
        <v>10257194</v>
      </c>
      <c r="E12" s="24">
        <v>13190316</v>
      </c>
      <c r="F12" s="6">
        <v>13074855</v>
      </c>
      <c r="G12" s="25">
        <v>13074855</v>
      </c>
      <c r="H12" s="26">
        <v>10343188</v>
      </c>
      <c r="I12" s="24">
        <v>13074855</v>
      </c>
      <c r="J12" s="6">
        <v>13624000</v>
      </c>
      <c r="K12" s="25">
        <v>14223454</v>
      </c>
    </row>
    <row r="13" spans="1:11" ht="13.5">
      <c r="A13" s="22" t="s">
        <v>97</v>
      </c>
      <c r="B13" s="6">
        <v>8907712</v>
      </c>
      <c r="C13" s="6">
        <v>7760116</v>
      </c>
      <c r="D13" s="23">
        <v>6931031</v>
      </c>
      <c r="E13" s="24">
        <v>5493933</v>
      </c>
      <c r="F13" s="6">
        <v>5493933</v>
      </c>
      <c r="G13" s="25">
        <v>5493933</v>
      </c>
      <c r="H13" s="26">
        <v>4906730</v>
      </c>
      <c r="I13" s="24">
        <v>6704071</v>
      </c>
      <c r="J13" s="6">
        <v>6985641</v>
      </c>
      <c r="K13" s="25">
        <v>7249454</v>
      </c>
    </row>
    <row r="14" spans="1:11" ht="13.5">
      <c r="A14" s="22" t="s">
        <v>24</v>
      </c>
      <c r="B14" s="6">
        <v>848701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98</v>
      </c>
      <c r="B15" s="6">
        <v>2266484</v>
      </c>
      <c r="C15" s="6">
        <v>2675616</v>
      </c>
      <c r="D15" s="23">
        <v>3567369</v>
      </c>
      <c r="E15" s="24">
        <v>5118500</v>
      </c>
      <c r="F15" s="6">
        <v>4125500</v>
      </c>
      <c r="G15" s="25">
        <v>4125500</v>
      </c>
      <c r="H15" s="26">
        <v>3055998</v>
      </c>
      <c r="I15" s="24">
        <v>4178000</v>
      </c>
      <c r="J15" s="6">
        <v>4321736</v>
      </c>
      <c r="K15" s="25">
        <v>4245893</v>
      </c>
    </row>
    <row r="16" spans="1:11" ht="13.5">
      <c r="A16" s="22" t="s">
        <v>20</v>
      </c>
      <c r="B16" s="6">
        <v>6608619</v>
      </c>
      <c r="C16" s="6">
        <v>4333451</v>
      </c>
      <c r="D16" s="23">
        <v>6918907</v>
      </c>
      <c r="E16" s="24">
        <v>7691000</v>
      </c>
      <c r="F16" s="6">
        <v>8691000</v>
      </c>
      <c r="G16" s="25">
        <v>8691000</v>
      </c>
      <c r="H16" s="26">
        <v>5413108</v>
      </c>
      <c r="I16" s="24">
        <v>8122000</v>
      </c>
      <c r="J16" s="6">
        <v>5425600</v>
      </c>
      <c r="K16" s="25">
        <v>4758126</v>
      </c>
    </row>
    <row r="17" spans="1:11" ht="13.5">
      <c r="A17" s="22" t="s">
        <v>25</v>
      </c>
      <c r="B17" s="6">
        <v>70991071</v>
      </c>
      <c r="C17" s="6">
        <v>56468827</v>
      </c>
      <c r="D17" s="23">
        <v>44572405</v>
      </c>
      <c r="E17" s="24">
        <v>67335150</v>
      </c>
      <c r="F17" s="6">
        <v>69074150</v>
      </c>
      <c r="G17" s="25">
        <v>69074150</v>
      </c>
      <c r="H17" s="26">
        <v>51574680</v>
      </c>
      <c r="I17" s="24">
        <v>60508050</v>
      </c>
      <c r="J17" s="6">
        <v>59454325</v>
      </c>
      <c r="K17" s="25">
        <v>59088399</v>
      </c>
    </row>
    <row r="18" spans="1:11" ht="13.5">
      <c r="A18" s="33" t="s">
        <v>26</v>
      </c>
      <c r="B18" s="34">
        <f>SUM(B11:B17)</f>
        <v>186055269</v>
      </c>
      <c r="C18" s="35">
        <f aca="true" t="shared" si="1" ref="C18:K18">SUM(C11:C17)</f>
        <v>170783787</v>
      </c>
      <c r="D18" s="36">
        <f t="shared" si="1"/>
        <v>168612346</v>
      </c>
      <c r="E18" s="34">
        <f t="shared" si="1"/>
        <v>211707806</v>
      </c>
      <c r="F18" s="35">
        <f t="shared" si="1"/>
        <v>213338345</v>
      </c>
      <c r="G18" s="37">
        <f t="shared" si="1"/>
        <v>213338345</v>
      </c>
      <c r="H18" s="38">
        <f t="shared" si="1"/>
        <v>179240338</v>
      </c>
      <c r="I18" s="34">
        <f t="shared" si="1"/>
        <v>211602710</v>
      </c>
      <c r="J18" s="35">
        <f t="shared" si="1"/>
        <v>214659301</v>
      </c>
      <c r="K18" s="37">
        <f t="shared" si="1"/>
        <v>219906635</v>
      </c>
    </row>
    <row r="19" spans="1:11" ht="13.5">
      <c r="A19" s="33" t="s">
        <v>27</v>
      </c>
      <c r="B19" s="39">
        <f>+B10-B18</f>
        <v>-2450398</v>
      </c>
      <c r="C19" s="40">
        <f aca="true" t="shared" si="2" ref="C19:K19">+C10-C18</f>
        <v>16102106</v>
      </c>
      <c r="D19" s="41">
        <f t="shared" si="2"/>
        <v>32564646</v>
      </c>
      <c r="E19" s="39">
        <f t="shared" si="2"/>
        <v>-2754806</v>
      </c>
      <c r="F19" s="40">
        <f t="shared" si="2"/>
        <v>389655</v>
      </c>
      <c r="G19" s="42">
        <f t="shared" si="2"/>
        <v>389655</v>
      </c>
      <c r="H19" s="43">
        <f t="shared" si="2"/>
        <v>22140856</v>
      </c>
      <c r="I19" s="39">
        <f t="shared" si="2"/>
        <v>3290</v>
      </c>
      <c r="J19" s="40">
        <f t="shared" si="2"/>
        <v>935979</v>
      </c>
      <c r="K19" s="42">
        <f t="shared" si="2"/>
        <v>208397</v>
      </c>
    </row>
    <row r="20" spans="1:11" ht="25.5">
      <c r="A20" s="44" t="s">
        <v>28</v>
      </c>
      <c r="B20" s="45">
        <v>0</v>
      </c>
      <c r="C20" s="46">
        <v>2348369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-2450398</v>
      </c>
      <c r="C22" s="58">
        <f aca="true" t="shared" si="3" ref="C22:K22">SUM(C19:C21)</f>
        <v>18450475</v>
      </c>
      <c r="D22" s="59">
        <f t="shared" si="3"/>
        <v>32564646</v>
      </c>
      <c r="E22" s="57">
        <f t="shared" si="3"/>
        <v>-2754806</v>
      </c>
      <c r="F22" s="58">
        <f t="shared" si="3"/>
        <v>389655</v>
      </c>
      <c r="G22" s="60">
        <f t="shared" si="3"/>
        <v>389655</v>
      </c>
      <c r="H22" s="61">
        <f t="shared" si="3"/>
        <v>22140856</v>
      </c>
      <c r="I22" s="57">
        <f t="shared" si="3"/>
        <v>3290</v>
      </c>
      <c r="J22" s="58">
        <f t="shared" si="3"/>
        <v>935979</v>
      </c>
      <c r="K22" s="60">
        <f t="shared" si="3"/>
        <v>208397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-2450398</v>
      </c>
      <c r="C24" s="40">
        <f aca="true" t="shared" si="4" ref="C24:K24">SUM(C22:C23)</f>
        <v>18450475</v>
      </c>
      <c r="D24" s="41">
        <f t="shared" si="4"/>
        <v>32564646</v>
      </c>
      <c r="E24" s="39">
        <f t="shared" si="4"/>
        <v>-2754806</v>
      </c>
      <c r="F24" s="40">
        <f t="shared" si="4"/>
        <v>389655</v>
      </c>
      <c r="G24" s="42">
        <f t="shared" si="4"/>
        <v>389655</v>
      </c>
      <c r="H24" s="43">
        <f t="shared" si="4"/>
        <v>22140856</v>
      </c>
      <c r="I24" s="39">
        <f t="shared" si="4"/>
        <v>3290</v>
      </c>
      <c r="J24" s="40">
        <f t="shared" si="4"/>
        <v>935979</v>
      </c>
      <c r="K24" s="42">
        <f t="shared" si="4"/>
        <v>208397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6556693</v>
      </c>
      <c r="C27" s="7">
        <v>2516657</v>
      </c>
      <c r="D27" s="69">
        <v>2355589</v>
      </c>
      <c r="E27" s="70">
        <v>27760000</v>
      </c>
      <c r="F27" s="7">
        <v>28950000</v>
      </c>
      <c r="G27" s="71">
        <v>28950000</v>
      </c>
      <c r="H27" s="72">
        <v>3929008</v>
      </c>
      <c r="I27" s="70">
        <v>117305000</v>
      </c>
      <c r="J27" s="7">
        <v>18713390</v>
      </c>
      <c r="K27" s="71">
        <v>19298037</v>
      </c>
    </row>
    <row r="28" spans="1:11" ht="13.5">
      <c r="A28" s="73" t="s">
        <v>33</v>
      </c>
      <c r="B28" s="6">
        <v>0</v>
      </c>
      <c r="C28" s="6">
        <v>16472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90000000</v>
      </c>
      <c r="J30" s="6">
        <v>0</v>
      </c>
      <c r="K30" s="25">
        <v>0</v>
      </c>
    </row>
    <row r="31" spans="1:11" ht="13.5">
      <c r="A31" s="22" t="s">
        <v>35</v>
      </c>
      <c r="B31" s="6">
        <v>5668828</v>
      </c>
      <c r="C31" s="6">
        <v>2500185</v>
      </c>
      <c r="D31" s="23">
        <v>2355589</v>
      </c>
      <c r="E31" s="24">
        <v>27760000</v>
      </c>
      <c r="F31" s="6">
        <v>28950000</v>
      </c>
      <c r="G31" s="25">
        <v>28950000</v>
      </c>
      <c r="H31" s="26">
        <v>0</v>
      </c>
      <c r="I31" s="24">
        <v>27305000</v>
      </c>
      <c r="J31" s="6">
        <v>18713390</v>
      </c>
      <c r="K31" s="25">
        <v>19298037</v>
      </c>
    </row>
    <row r="32" spans="1:11" ht="13.5">
      <c r="A32" s="33" t="s">
        <v>36</v>
      </c>
      <c r="B32" s="7">
        <f>SUM(B28:B31)</f>
        <v>5668828</v>
      </c>
      <c r="C32" s="7">
        <f aca="true" t="shared" si="5" ref="C32:K32">SUM(C28:C31)</f>
        <v>2516657</v>
      </c>
      <c r="D32" s="69">
        <f t="shared" si="5"/>
        <v>2355589</v>
      </c>
      <c r="E32" s="70">
        <f t="shared" si="5"/>
        <v>27760000</v>
      </c>
      <c r="F32" s="7">
        <f t="shared" si="5"/>
        <v>28950000</v>
      </c>
      <c r="G32" s="71">
        <f t="shared" si="5"/>
        <v>28950000</v>
      </c>
      <c r="H32" s="72">
        <f t="shared" si="5"/>
        <v>0</v>
      </c>
      <c r="I32" s="70">
        <f t="shared" si="5"/>
        <v>117305000</v>
      </c>
      <c r="J32" s="7">
        <f t="shared" si="5"/>
        <v>18713390</v>
      </c>
      <c r="K32" s="71">
        <f t="shared" si="5"/>
        <v>19298037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35128961</v>
      </c>
      <c r="C35" s="6">
        <v>71304205</v>
      </c>
      <c r="D35" s="23">
        <v>108934862</v>
      </c>
      <c r="E35" s="24">
        <v>24415487</v>
      </c>
      <c r="F35" s="6">
        <v>26369948</v>
      </c>
      <c r="G35" s="25">
        <v>26369948</v>
      </c>
      <c r="H35" s="26">
        <v>141146795</v>
      </c>
      <c r="I35" s="24">
        <v>52905851</v>
      </c>
      <c r="J35" s="6">
        <v>32300113</v>
      </c>
      <c r="K35" s="25">
        <v>10645958</v>
      </c>
    </row>
    <row r="36" spans="1:11" ht="13.5">
      <c r="A36" s="22" t="s">
        <v>39</v>
      </c>
      <c r="B36" s="6">
        <v>31724495</v>
      </c>
      <c r="C36" s="6">
        <v>25521502</v>
      </c>
      <c r="D36" s="23">
        <v>20742918</v>
      </c>
      <c r="E36" s="24">
        <v>53233318</v>
      </c>
      <c r="F36" s="6">
        <v>54423318</v>
      </c>
      <c r="G36" s="25">
        <v>54423318</v>
      </c>
      <c r="H36" s="26">
        <v>19765194</v>
      </c>
      <c r="I36" s="24">
        <v>142778319</v>
      </c>
      <c r="J36" s="6">
        <v>44186710</v>
      </c>
      <c r="K36" s="25">
        <v>44771357</v>
      </c>
    </row>
    <row r="37" spans="1:11" ht="13.5">
      <c r="A37" s="22" t="s">
        <v>40</v>
      </c>
      <c r="B37" s="6">
        <v>47377013</v>
      </c>
      <c r="C37" s="6">
        <v>55496934</v>
      </c>
      <c r="D37" s="23">
        <v>55854159</v>
      </c>
      <c r="E37" s="24">
        <v>20686815</v>
      </c>
      <c r="F37" s="6">
        <v>20686815</v>
      </c>
      <c r="G37" s="25">
        <v>20686815</v>
      </c>
      <c r="H37" s="26">
        <v>64947472</v>
      </c>
      <c r="I37" s="24">
        <v>26949130</v>
      </c>
      <c r="J37" s="6">
        <v>36454675</v>
      </c>
      <c r="K37" s="25">
        <v>23045562</v>
      </c>
    </row>
    <row r="38" spans="1:11" ht="13.5">
      <c r="A38" s="22" t="s">
        <v>41</v>
      </c>
      <c r="B38" s="6">
        <v>9509994</v>
      </c>
      <c r="C38" s="6">
        <v>11704202</v>
      </c>
      <c r="D38" s="23">
        <v>11670000</v>
      </c>
      <c r="E38" s="24">
        <v>11397002</v>
      </c>
      <c r="F38" s="6">
        <v>11397002</v>
      </c>
      <c r="G38" s="25">
        <v>11397002</v>
      </c>
      <c r="H38" s="26">
        <v>11670000</v>
      </c>
      <c r="I38" s="24">
        <v>103364000</v>
      </c>
      <c r="J38" s="6">
        <v>13364000</v>
      </c>
      <c r="K38" s="25">
        <v>13364000</v>
      </c>
    </row>
    <row r="39" spans="1:11" ht="13.5">
      <c r="A39" s="22" t="s">
        <v>42</v>
      </c>
      <c r="B39" s="6">
        <v>12416844</v>
      </c>
      <c r="C39" s="6">
        <v>62834501</v>
      </c>
      <c r="D39" s="23">
        <v>66651808</v>
      </c>
      <c r="E39" s="24">
        <v>48319794</v>
      </c>
      <c r="F39" s="6">
        <v>48319794</v>
      </c>
      <c r="G39" s="25">
        <v>48319794</v>
      </c>
      <c r="H39" s="26">
        <v>69388903</v>
      </c>
      <c r="I39" s="24">
        <v>65367750</v>
      </c>
      <c r="J39" s="6">
        <v>25732169</v>
      </c>
      <c r="K39" s="25">
        <v>18799356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74851764</v>
      </c>
      <c r="I42" s="24">
        <v>6707361</v>
      </c>
      <c r="J42" s="6">
        <v>7921620</v>
      </c>
      <c r="K42" s="25">
        <v>7457851</v>
      </c>
    </row>
    <row r="43" spans="1:11" ht="13.5">
      <c r="A43" s="22" t="s">
        <v>45</v>
      </c>
      <c r="B43" s="6">
        <v>-120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-1173223</v>
      </c>
      <c r="I43" s="24">
        <v>-117305000</v>
      </c>
      <c r="J43" s="6">
        <v>-18713390</v>
      </c>
      <c r="K43" s="25">
        <v>-19298037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90000000</v>
      </c>
      <c r="J44" s="6">
        <v>-9813968</v>
      </c>
      <c r="K44" s="25">
        <v>-9813968</v>
      </c>
    </row>
    <row r="45" spans="1:11" ht="13.5">
      <c r="A45" s="33" t="s">
        <v>47</v>
      </c>
      <c r="B45" s="7">
        <v>13738426</v>
      </c>
      <c r="C45" s="7">
        <v>9761418</v>
      </c>
      <c r="D45" s="69">
        <v>36030601</v>
      </c>
      <c r="E45" s="70">
        <v>24415487</v>
      </c>
      <c r="F45" s="7">
        <v>26369948</v>
      </c>
      <c r="G45" s="71">
        <v>26369948</v>
      </c>
      <c r="H45" s="72">
        <v>220201808</v>
      </c>
      <c r="I45" s="70">
        <v>32476212</v>
      </c>
      <c r="J45" s="7">
        <v>11694375</v>
      </c>
      <c r="K45" s="71">
        <v>-11008196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9761539</v>
      </c>
      <c r="C48" s="6">
        <v>36030722</v>
      </c>
      <c r="D48" s="23">
        <v>73503608</v>
      </c>
      <c r="E48" s="24">
        <v>24415607</v>
      </c>
      <c r="F48" s="6">
        <v>26370068</v>
      </c>
      <c r="G48" s="25">
        <v>26370068</v>
      </c>
      <c r="H48" s="26">
        <v>106904254</v>
      </c>
      <c r="I48" s="24">
        <v>52905971</v>
      </c>
      <c r="J48" s="6">
        <v>32300233</v>
      </c>
      <c r="K48" s="25">
        <v>10646078</v>
      </c>
    </row>
    <row r="49" spans="1:11" ht="13.5">
      <c r="A49" s="22" t="s">
        <v>50</v>
      </c>
      <c r="B49" s="6">
        <f>+B75</f>
        <v>49492016</v>
      </c>
      <c r="C49" s="6">
        <f aca="true" t="shared" si="6" ref="C49:K49">+C75</f>
        <v>116546424</v>
      </c>
      <c r="D49" s="23">
        <f t="shared" si="6"/>
        <v>121804972</v>
      </c>
      <c r="E49" s="24">
        <f t="shared" si="6"/>
        <v>21475533</v>
      </c>
      <c r="F49" s="6">
        <f t="shared" si="6"/>
        <v>21475533</v>
      </c>
      <c r="G49" s="25">
        <f t="shared" si="6"/>
        <v>21475533</v>
      </c>
      <c r="H49" s="26">
        <f t="shared" si="6"/>
        <v>117347105.70682624</v>
      </c>
      <c r="I49" s="24">
        <f t="shared" si="6"/>
        <v>27496079</v>
      </c>
      <c r="J49" s="6">
        <f t="shared" si="6"/>
        <v>27496079</v>
      </c>
      <c r="K49" s="25">
        <f t="shared" si="6"/>
        <v>13231594</v>
      </c>
    </row>
    <row r="50" spans="1:11" ht="13.5">
      <c r="A50" s="33" t="s">
        <v>51</v>
      </c>
      <c r="B50" s="7">
        <f>+B48-B49</f>
        <v>-39730477</v>
      </c>
      <c r="C50" s="7">
        <f aca="true" t="shared" si="7" ref="C50:K50">+C48-C49</f>
        <v>-80515702</v>
      </c>
      <c r="D50" s="69">
        <f t="shared" si="7"/>
        <v>-48301364</v>
      </c>
      <c r="E50" s="70">
        <f t="shared" si="7"/>
        <v>2940074</v>
      </c>
      <c r="F50" s="7">
        <f t="shared" si="7"/>
        <v>4894535</v>
      </c>
      <c r="G50" s="71">
        <f t="shared" si="7"/>
        <v>4894535</v>
      </c>
      <c r="H50" s="72">
        <f t="shared" si="7"/>
        <v>-10442851.70682624</v>
      </c>
      <c r="I50" s="70">
        <f t="shared" si="7"/>
        <v>25409892</v>
      </c>
      <c r="J50" s="7">
        <f t="shared" si="7"/>
        <v>4804154</v>
      </c>
      <c r="K50" s="71">
        <f t="shared" si="7"/>
        <v>-2585516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31724375</v>
      </c>
      <c r="C53" s="6">
        <v>25521382</v>
      </c>
      <c r="D53" s="23">
        <v>20742798</v>
      </c>
      <c r="E53" s="24">
        <v>53233198</v>
      </c>
      <c r="F53" s="6">
        <v>54423198</v>
      </c>
      <c r="G53" s="25">
        <v>54423198</v>
      </c>
      <c r="H53" s="26">
        <v>19765074</v>
      </c>
      <c r="I53" s="24">
        <v>142778199</v>
      </c>
      <c r="J53" s="6">
        <v>44186590</v>
      </c>
      <c r="K53" s="25">
        <v>44771237</v>
      </c>
    </row>
    <row r="54" spans="1:11" ht="13.5">
      <c r="A54" s="22" t="s">
        <v>54</v>
      </c>
      <c r="B54" s="6">
        <v>0</v>
      </c>
      <c r="C54" s="6">
        <v>7760116</v>
      </c>
      <c r="D54" s="23">
        <v>6931031</v>
      </c>
      <c r="E54" s="24">
        <v>5298933</v>
      </c>
      <c r="F54" s="6">
        <v>5298933</v>
      </c>
      <c r="G54" s="25">
        <v>5298933</v>
      </c>
      <c r="H54" s="26">
        <v>4906730</v>
      </c>
      <c r="I54" s="24">
        <v>6509071</v>
      </c>
      <c r="J54" s="6">
        <v>6782451</v>
      </c>
      <c r="K54" s="25">
        <v>7037323</v>
      </c>
    </row>
    <row r="55" spans="1:11" ht="13.5">
      <c r="A55" s="22" t="s">
        <v>55</v>
      </c>
      <c r="B55" s="6">
        <v>0</v>
      </c>
      <c r="C55" s="6">
        <v>1287989</v>
      </c>
      <c r="D55" s="23">
        <v>212126</v>
      </c>
      <c r="E55" s="24">
        <v>5620000</v>
      </c>
      <c r="F55" s="6">
        <v>0</v>
      </c>
      <c r="G55" s="25">
        <v>0</v>
      </c>
      <c r="H55" s="26">
        <v>0</v>
      </c>
      <c r="I55" s="24">
        <v>3300000</v>
      </c>
      <c r="J55" s="6">
        <v>6500000</v>
      </c>
      <c r="K55" s="25">
        <v>7500000</v>
      </c>
    </row>
    <row r="56" spans="1:11" ht="13.5">
      <c r="A56" s="22" t="s">
        <v>56</v>
      </c>
      <c r="B56" s="6">
        <v>1627800</v>
      </c>
      <c r="C56" s="6">
        <v>1198439</v>
      </c>
      <c r="D56" s="23">
        <v>1535099</v>
      </c>
      <c r="E56" s="24">
        <v>2682300</v>
      </c>
      <c r="F56" s="6">
        <v>2862300</v>
      </c>
      <c r="G56" s="25">
        <v>2862300</v>
      </c>
      <c r="H56" s="26">
        <v>1640200</v>
      </c>
      <c r="I56" s="24">
        <v>4152300</v>
      </c>
      <c r="J56" s="6">
        <v>4034696</v>
      </c>
      <c r="K56" s="25">
        <v>3829223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0.511360647269024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85827377</v>
      </c>
      <c r="I71" s="2">
        <f t="shared" si="9"/>
        <v>172718000</v>
      </c>
      <c r="J71" s="2">
        <f t="shared" si="9"/>
        <v>176900880</v>
      </c>
      <c r="K71" s="2">
        <f t="shared" si="9"/>
        <v>180794222</v>
      </c>
    </row>
    <row r="72" spans="1:11" ht="12.75" hidden="1">
      <c r="A72" s="1" t="s">
        <v>104</v>
      </c>
      <c r="B72" s="2">
        <f>+B77</f>
        <v>153990670</v>
      </c>
      <c r="C72" s="2">
        <f aca="true" t="shared" si="10" ref="C72:K72">+C77</f>
        <v>158925062</v>
      </c>
      <c r="D72" s="2">
        <f t="shared" si="10"/>
        <v>164970865</v>
      </c>
      <c r="E72" s="2">
        <f t="shared" si="10"/>
        <v>168871000</v>
      </c>
      <c r="F72" s="2">
        <f t="shared" si="10"/>
        <v>168871000</v>
      </c>
      <c r="G72" s="2">
        <f t="shared" si="10"/>
        <v>168871000</v>
      </c>
      <c r="H72" s="2">
        <f t="shared" si="10"/>
        <v>167841185</v>
      </c>
      <c r="I72" s="2">
        <f t="shared" si="10"/>
        <v>172718000</v>
      </c>
      <c r="J72" s="2">
        <f t="shared" si="10"/>
        <v>176900880</v>
      </c>
      <c r="K72" s="2">
        <f t="shared" si="10"/>
        <v>180794222</v>
      </c>
    </row>
    <row r="73" spans="1:11" ht="12.75" hidden="1">
      <c r="A73" s="1" t="s">
        <v>105</v>
      </c>
      <c r="B73" s="2">
        <f>+B74</f>
        <v>14212870.16666666</v>
      </c>
      <c r="C73" s="2">
        <f aca="true" t="shared" si="11" ref="C73:K73">+(C78+C80+C81+C82)-(B78+B80+B81+B82)</f>
        <v>9906061</v>
      </c>
      <c r="D73" s="2">
        <f t="shared" si="11"/>
        <v>157771</v>
      </c>
      <c r="E73" s="2">
        <f t="shared" si="11"/>
        <v>-35431374</v>
      </c>
      <c r="F73" s="2">
        <f>+(F78+F80+F81+F82)-(D78+D80+D81+D82)</f>
        <v>-35431374</v>
      </c>
      <c r="G73" s="2">
        <f>+(G78+G80+G81+G82)-(D78+D80+D81+D82)</f>
        <v>-35431374</v>
      </c>
      <c r="H73" s="2">
        <f>+(H78+H80+H81+H82)-(D78+D80+D81+D82)</f>
        <v>-1188713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106</v>
      </c>
      <c r="B74" s="2">
        <f>+TREND(C74:E74)</f>
        <v>14212870.16666666</v>
      </c>
      <c r="C74" s="2">
        <f>+C73</f>
        <v>9906061</v>
      </c>
      <c r="D74" s="2">
        <f aca="true" t="shared" si="12" ref="D74:K74">+D73</f>
        <v>157771</v>
      </c>
      <c r="E74" s="2">
        <f t="shared" si="12"/>
        <v>-35431374</v>
      </c>
      <c r="F74" s="2">
        <f t="shared" si="12"/>
        <v>-35431374</v>
      </c>
      <c r="G74" s="2">
        <f t="shared" si="12"/>
        <v>-35431374</v>
      </c>
      <c r="H74" s="2">
        <f t="shared" si="12"/>
        <v>-1188713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107</v>
      </c>
      <c r="B75" s="2">
        <f>+B84-(((B80+B81+B78)*B70)-B79)</f>
        <v>49492016</v>
      </c>
      <c r="C75" s="2">
        <f aca="true" t="shared" si="13" ref="C75:K75">+C84-(((C80+C81+C78)*C70)-C79)</f>
        <v>116546424</v>
      </c>
      <c r="D75" s="2">
        <f t="shared" si="13"/>
        <v>121804972</v>
      </c>
      <c r="E75" s="2">
        <f t="shared" si="13"/>
        <v>21475533</v>
      </c>
      <c r="F75" s="2">
        <f t="shared" si="13"/>
        <v>21475533</v>
      </c>
      <c r="G75" s="2">
        <f t="shared" si="13"/>
        <v>21475533</v>
      </c>
      <c r="H75" s="2">
        <f t="shared" si="13"/>
        <v>117347105.70682624</v>
      </c>
      <c r="I75" s="2">
        <f t="shared" si="13"/>
        <v>27496079</v>
      </c>
      <c r="J75" s="2">
        <f t="shared" si="13"/>
        <v>27496079</v>
      </c>
      <c r="K75" s="2">
        <f t="shared" si="13"/>
        <v>13231594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153990670</v>
      </c>
      <c r="C77" s="3">
        <v>158925062</v>
      </c>
      <c r="D77" s="3">
        <v>164970865</v>
      </c>
      <c r="E77" s="3">
        <v>168871000</v>
      </c>
      <c r="F77" s="3">
        <v>168871000</v>
      </c>
      <c r="G77" s="3">
        <v>168871000</v>
      </c>
      <c r="H77" s="3">
        <v>167841185</v>
      </c>
      <c r="I77" s="3">
        <v>172718000</v>
      </c>
      <c r="J77" s="3">
        <v>176900880</v>
      </c>
      <c r="K77" s="3">
        <v>180794222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31100461</v>
      </c>
      <c r="C79" s="3">
        <v>40797831</v>
      </c>
      <c r="D79" s="3">
        <v>38512332</v>
      </c>
      <c r="E79" s="3">
        <v>5930473</v>
      </c>
      <c r="F79" s="3">
        <v>5930473</v>
      </c>
      <c r="G79" s="3">
        <v>5930473</v>
      </c>
      <c r="H79" s="3">
        <v>47605645</v>
      </c>
      <c r="I79" s="3">
        <v>22745707</v>
      </c>
      <c r="J79" s="3">
        <v>22745707</v>
      </c>
      <c r="K79" s="3">
        <v>9336594</v>
      </c>
    </row>
    <row r="80" spans="1:11" ht="12.75" hidden="1">
      <c r="A80" s="1" t="s">
        <v>68</v>
      </c>
      <c r="B80" s="3">
        <v>751443</v>
      </c>
      <c r="C80" s="3">
        <v>-25000</v>
      </c>
      <c r="D80" s="3">
        <v>415740</v>
      </c>
      <c r="E80" s="3">
        <v>0</v>
      </c>
      <c r="F80" s="3">
        <v>0</v>
      </c>
      <c r="G80" s="3">
        <v>0</v>
      </c>
      <c r="H80" s="3">
        <v>415740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24616099</v>
      </c>
      <c r="C81" s="3">
        <v>35298603</v>
      </c>
      <c r="D81" s="3">
        <v>35015634</v>
      </c>
      <c r="E81" s="3">
        <v>0</v>
      </c>
      <c r="F81" s="3">
        <v>0</v>
      </c>
      <c r="G81" s="3">
        <v>0</v>
      </c>
      <c r="H81" s="3">
        <v>33826921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85827377</v>
      </c>
      <c r="I83" s="3">
        <v>172718000</v>
      </c>
      <c r="J83" s="3">
        <v>176900880</v>
      </c>
      <c r="K83" s="3">
        <v>180794222</v>
      </c>
    </row>
    <row r="84" spans="1:11" ht="12.75" hidden="1">
      <c r="A84" s="1" t="s">
        <v>72</v>
      </c>
      <c r="B84" s="3">
        <v>18391555</v>
      </c>
      <c r="C84" s="3">
        <v>75748593</v>
      </c>
      <c r="D84" s="3">
        <v>83292640</v>
      </c>
      <c r="E84" s="3">
        <v>15545060</v>
      </c>
      <c r="F84" s="3">
        <v>15545060</v>
      </c>
      <c r="G84" s="3">
        <v>15545060</v>
      </c>
      <c r="H84" s="3">
        <v>87251810</v>
      </c>
      <c r="I84" s="3">
        <v>4750372</v>
      </c>
      <c r="J84" s="3">
        <v>4750372</v>
      </c>
      <c r="K84" s="3">
        <v>3895000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257978111</v>
      </c>
      <c r="C5" s="6">
        <v>250693882</v>
      </c>
      <c r="D5" s="23">
        <v>338056029</v>
      </c>
      <c r="E5" s="24">
        <v>369015426</v>
      </c>
      <c r="F5" s="6">
        <v>237000001</v>
      </c>
      <c r="G5" s="25">
        <v>237000001</v>
      </c>
      <c r="H5" s="26">
        <v>296324811</v>
      </c>
      <c r="I5" s="24">
        <v>265602195</v>
      </c>
      <c r="J5" s="6">
        <v>276757488</v>
      </c>
      <c r="K5" s="25">
        <v>288934821</v>
      </c>
    </row>
    <row r="6" spans="1:11" ht="13.5">
      <c r="A6" s="22" t="s">
        <v>18</v>
      </c>
      <c r="B6" s="6">
        <v>644353486</v>
      </c>
      <c r="C6" s="6">
        <v>663757907</v>
      </c>
      <c r="D6" s="23">
        <v>738274678</v>
      </c>
      <c r="E6" s="24">
        <v>750149501</v>
      </c>
      <c r="F6" s="6">
        <v>930000000</v>
      </c>
      <c r="G6" s="25">
        <v>930000000</v>
      </c>
      <c r="H6" s="26">
        <v>797588813</v>
      </c>
      <c r="I6" s="24">
        <v>917857793</v>
      </c>
      <c r="J6" s="6">
        <v>984871057</v>
      </c>
      <c r="K6" s="25">
        <v>1057882847</v>
      </c>
    </row>
    <row r="7" spans="1:11" ht="13.5">
      <c r="A7" s="22" t="s">
        <v>19</v>
      </c>
      <c r="B7" s="6">
        <v>7029624</v>
      </c>
      <c r="C7" s="6">
        <v>5843411</v>
      </c>
      <c r="D7" s="23">
        <v>3831442</v>
      </c>
      <c r="E7" s="24">
        <v>4066758</v>
      </c>
      <c r="F7" s="6">
        <v>4959854</v>
      </c>
      <c r="G7" s="25">
        <v>4959854</v>
      </c>
      <c r="H7" s="26">
        <v>5001872</v>
      </c>
      <c r="I7" s="24">
        <v>4801115</v>
      </c>
      <c r="J7" s="6">
        <v>5002762</v>
      </c>
      <c r="K7" s="25">
        <v>5222883</v>
      </c>
    </row>
    <row r="8" spans="1:11" ht="13.5">
      <c r="A8" s="22" t="s">
        <v>20</v>
      </c>
      <c r="B8" s="6">
        <v>781115860</v>
      </c>
      <c r="C8" s="6">
        <v>854731930</v>
      </c>
      <c r="D8" s="23">
        <v>706227520</v>
      </c>
      <c r="E8" s="24">
        <v>788035583</v>
      </c>
      <c r="F8" s="6">
        <v>919711983</v>
      </c>
      <c r="G8" s="25">
        <v>919711983</v>
      </c>
      <c r="H8" s="26">
        <v>904705801</v>
      </c>
      <c r="I8" s="24">
        <v>831904000</v>
      </c>
      <c r="J8" s="6">
        <v>908385000</v>
      </c>
      <c r="K8" s="25">
        <v>929438000</v>
      </c>
    </row>
    <row r="9" spans="1:11" ht="13.5">
      <c r="A9" s="22" t="s">
        <v>21</v>
      </c>
      <c r="B9" s="6">
        <v>111743057</v>
      </c>
      <c r="C9" s="6">
        <v>91264174</v>
      </c>
      <c r="D9" s="23">
        <v>173975777</v>
      </c>
      <c r="E9" s="24">
        <v>149944417</v>
      </c>
      <c r="F9" s="6">
        <v>119730486</v>
      </c>
      <c r="G9" s="25">
        <v>119730486</v>
      </c>
      <c r="H9" s="26">
        <v>112824805</v>
      </c>
      <c r="I9" s="24">
        <v>135594960</v>
      </c>
      <c r="J9" s="6">
        <v>141289945</v>
      </c>
      <c r="K9" s="25">
        <v>147506705</v>
      </c>
    </row>
    <row r="10" spans="1:11" ht="25.5">
      <c r="A10" s="27" t="s">
        <v>96</v>
      </c>
      <c r="B10" s="28">
        <f>SUM(B5:B9)</f>
        <v>1802220138</v>
      </c>
      <c r="C10" s="29">
        <f aca="true" t="shared" si="0" ref="C10:K10">SUM(C5:C9)</f>
        <v>1866291304</v>
      </c>
      <c r="D10" s="30">
        <f t="shared" si="0"/>
        <v>1960365446</v>
      </c>
      <c r="E10" s="28">
        <f t="shared" si="0"/>
        <v>2061211685</v>
      </c>
      <c r="F10" s="29">
        <f t="shared" si="0"/>
        <v>2211402324</v>
      </c>
      <c r="G10" s="31">
        <f t="shared" si="0"/>
        <v>2211402324</v>
      </c>
      <c r="H10" s="32">
        <f t="shared" si="0"/>
        <v>2116446102</v>
      </c>
      <c r="I10" s="28">
        <f t="shared" si="0"/>
        <v>2155760063</v>
      </c>
      <c r="J10" s="29">
        <f t="shared" si="0"/>
        <v>2316306252</v>
      </c>
      <c r="K10" s="31">
        <f t="shared" si="0"/>
        <v>2428985256</v>
      </c>
    </row>
    <row r="11" spans="1:11" ht="13.5">
      <c r="A11" s="22" t="s">
        <v>22</v>
      </c>
      <c r="B11" s="6">
        <v>414356313</v>
      </c>
      <c r="C11" s="6">
        <v>516495871</v>
      </c>
      <c r="D11" s="23">
        <v>540461163</v>
      </c>
      <c r="E11" s="24">
        <v>558802602</v>
      </c>
      <c r="F11" s="6">
        <v>558827602</v>
      </c>
      <c r="G11" s="25">
        <v>558827602</v>
      </c>
      <c r="H11" s="26">
        <v>582313452</v>
      </c>
      <c r="I11" s="24">
        <v>605234181</v>
      </c>
      <c r="J11" s="6">
        <v>626654033</v>
      </c>
      <c r="K11" s="25">
        <v>658402794</v>
      </c>
    </row>
    <row r="12" spans="1:11" ht="13.5">
      <c r="A12" s="22" t="s">
        <v>23</v>
      </c>
      <c r="B12" s="6">
        <v>30531415</v>
      </c>
      <c r="C12" s="6">
        <v>31050339</v>
      </c>
      <c r="D12" s="23">
        <v>31862041</v>
      </c>
      <c r="E12" s="24">
        <v>31633142</v>
      </c>
      <c r="F12" s="6">
        <v>31635092</v>
      </c>
      <c r="G12" s="25">
        <v>31635092</v>
      </c>
      <c r="H12" s="26">
        <v>31659917</v>
      </c>
      <c r="I12" s="24">
        <v>33425348</v>
      </c>
      <c r="J12" s="6">
        <v>34829211</v>
      </c>
      <c r="K12" s="25">
        <v>36361703</v>
      </c>
    </row>
    <row r="13" spans="1:11" ht="13.5">
      <c r="A13" s="22" t="s">
        <v>97</v>
      </c>
      <c r="B13" s="6">
        <v>474335993</v>
      </c>
      <c r="C13" s="6">
        <v>474164688</v>
      </c>
      <c r="D13" s="23">
        <v>322613883</v>
      </c>
      <c r="E13" s="24">
        <v>485000000</v>
      </c>
      <c r="F13" s="6">
        <v>485000000</v>
      </c>
      <c r="G13" s="25">
        <v>485000000</v>
      </c>
      <c r="H13" s="26">
        <v>0</v>
      </c>
      <c r="I13" s="24">
        <v>435000000</v>
      </c>
      <c r="J13" s="6">
        <v>453269999</v>
      </c>
      <c r="K13" s="25">
        <v>473213881</v>
      </c>
    </row>
    <row r="14" spans="1:11" ht="13.5">
      <c r="A14" s="22" t="s">
        <v>24</v>
      </c>
      <c r="B14" s="6">
        <v>129675171</v>
      </c>
      <c r="C14" s="6">
        <v>4122874</v>
      </c>
      <c r="D14" s="23">
        <v>20181706</v>
      </c>
      <c r="E14" s="24">
        <v>135500100</v>
      </c>
      <c r="F14" s="6">
        <v>135500100</v>
      </c>
      <c r="G14" s="25">
        <v>135500100</v>
      </c>
      <c r="H14" s="26">
        <v>4349</v>
      </c>
      <c r="I14" s="24">
        <v>150010000</v>
      </c>
      <c r="J14" s="6">
        <v>156310420</v>
      </c>
      <c r="K14" s="25">
        <v>163188078</v>
      </c>
    </row>
    <row r="15" spans="1:11" ht="13.5">
      <c r="A15" s="22" t="s">
        <v>98</v>
      </c>
      <c r="B15" s="6">
        <v>522810432</v>
      </c>
      <c r="C15" s="6">
        <v>845443168</v>
      </c>
      <c r="D15" s="23">
        <v>609666204</v>
      </c>
      <c r="E15" s="24">
        <v>623595927</v>
      </c>
      <c r="F15" s="6">
        <v>623866327</v>
      </c>
      <c r="G15" s="25">
        <v>623866327</v>
      </c>
      <c r="H15" s="26">
        <v>672835922</v>
      </c>
      <c r="I15" s="24">
        <v>739301927</v>
      </c>
      <c r="J15" s="6">
        <v>770442937</v>
      </c>
      <c r="K15" s="25">
        <v>804342849</v>
      </c>
    </row>
    <row r="16" spans="1:11" ht="13.5">
      <c r="A16" s="22" t="s">
        <v>20</v>
      </c>
      <c r="B16" s="6">
        <v>4008730</v>
      </c>
      <c r="C16" s="6">
        <v>4051230</v>
      </c>
      <c r="D16" s="23">
        <v>4087100</v>
      </c>
      <c r="E16" s="24">
        <v>4700000</v>
      </c>
      <c r="F16" s="6">
        <v>4700000</v>
      </c>
      <c r="G16" s="25">
        <v>4700000</v>
      </c>
      <c r="H16" s="26">
        <v>5053396</v>
      </c>
      <c r="I16" s="24">
        <v>4700000</v>
      </c>
      <c r="J16" s="6">
        <v>4897400</v>
      </c>
      <c r="K16" s="25">
        <v>5112886</v>
      </c>
    </row>
    <row r="17" spans="1:11" ht="13.5">
      <c r="A17" s="22" t="s">
        <v>25</v>
      </c>
      <c r="B17" s="6">
        <v>539052345</v>
      </c>
      <c r="C17" s="6">
        <v>1295883915</v>
      </c>
      <c r="D17" s="23">
        <v>878502531</v>
      </c>
      <c r="E17" s="24">
        <v>623242598</v>
      </c>
      <c r="F17" s="6">
        <v>629112598</v>
      </c>
      <c r="G17" s="25">
        <v>629112598</v>
      </c>
      <c r="H17" s="26">
        <v>509887714</v>
      </c>
      <c r="I17" s="24">
        <v>667418735</v>
      </c>
      <c r="J17" s="6">
        <v>691112321</v>
      </c>
      <c r="K17" s="25">
        <v>705067696</v>
      </c>
    </row>
    <row r="18" spans="1:11" ht="13.5">
      <c r="A18" s="33" t="s">
        <v>26</v>
      </c>
      <c r="B18" s="34">
        <f>SUM(B11:B17)</f>
        <v>2114770399</v>
      </c>
      <c r="C18" s="35">
        <f aca="true" t="shared" si="1" ref="C18:K18">SUM(C11:C17)</f>
        <v>3171212085</v>
      </c>
      <c r="D18" s="36">
        <f t="shared" si="1"/>
        <v>2407374628</v>
      </c>
      <c r="E18" s="34">
        <f t="shared" si="1"/>
        <v>2462474369</v>
      </c>
      <c r="F18" s="35">
        <f t="shared" si="1"/>
        <v>2468641719</v>
      </c>
      <c r="G18" s="37">
        <f t="shared" si="1"/>
        <v>2468641719</v>
      </c>
      <c r="H18" s="38">
        <f t="shared" si="1"/>
        <v>1801754750</v>
      </c>
      <c r="I18" s="34">
        <f t="shared" si="1"/>
        <v>2635090191</v>
      </c>
      <c r="J18" s="35">
        <f t="shared" si="1"/>
        <v>2737516321</v>
      </c>
      <c r="K18" s="37">
        <f t="shared" si="1"/>
        <v>2845689887</v>
      </c>
    </row>
    <row r="19" spans="1:11" ht="13.5">
      <c r="A19" s="33" t="s">
        <v>27</v>
      </c>
      <c r="B19" s="39">
        <f>+B10-B18</f>
        <v>-312550261</v>
      </c>
      <c r="C19" s="40">
        <f aca="true" t="shared" si="2" ref="C19:K19">+C10-C18</f>
        <v>-1304920781</v>
      </c>
      <c r="D19" s="41">
        <f t="shared" si="2"/>
        <v>-447009182</v>
      </c>
      <c r="E19" s="39">
        <f t="shared" si="2"/>
        <v>-401262684</v>
      </c>
      <c r="F19" s="40">
        <f t="shared" si="2"/>
        <v>-257239395</v>
      </c>
      <c r="G19" s="42">
        <f t="shared" si="2"/>
        <v>-257239395</v>
      </c>
      <c r="H19" s="43">
        <f t="shared" si="2"/>
        <v>314691352</v>
      </c>
      <c r="I19" s="39">
        <f t="shared" si="2"/>
        <v>-479330128</v>
      </c>
      <c r="J19" s="40">
        <f t="shared" si="2"/>
        <v>-421210069</v>
      </c>
      <c r="K19" s="42">
        <f t="shared" si="2"/>
        <v>-416704631</v>
      </c>
    </row>
    <row r="20" spans="1:11" ht="25.5">
      <c r="A20" s="44" t="s">
        <v>28</v>
      </c>
      <c r="B20" s="45">
        <v>0</v>
      </c>
      <c r="C20" s="46">
        <v>5537318</v>
      </c>
      <c r="D20" s="47">
        <v>156930620</v>
      </c>
      <c r="E20" s="45">
        <v>281482417</v>
      </c>
      <c r="F20" s="46">
        <v>280482417</v>
      </c>
      <c r="G20" s="48">
        <v>280482417</v>
      </c>
      <c r="H20" s="49">
        <v>303542034</v>
      </c>
      <c r="I20" s="45">
        <v>310285000</v>
      </c>
      <c r="J20" s="46">
        <v>338000000</v>
      </c>
      <c r="K20" s="48">
        <v>349294000</v>
      </c>
    </row>
    <row r="21" spans="1:11" ht="63.75">
      <c r="A21" s="50" t="s">
        <v>99</v>
      </c>
      <c r="B21" s="51">
        <v>0</v>
      </c>
      <c r="C21" s="52">
        <v>0</v>
      </c>
      <c r="D21" s="53">
        <v>196469</v>
      </c>
      <c r="E21" s="51">
        <v>0</v>
      </c>
      <c r="F21" s="52">
        <v>816000</v>
      </c>
      <c r="G21" s="54">
        <v>816000</v>
      </c>
      <c r="H21" s="55">
        <v>203980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-312550261</v>
      </c>
      <c r="C22" s="58">
        <f aca="true" t="shared" si="3" ref="C22:K22">SUM(C19:C21)</f>
        <v>-1299383463</v>
      </c>
      <c r="D22" s="59">
        <f t="shared" si="3"/>
        <v>-289882093</v>
      </c>
      <c r="E22" s="57">
        <f t="shared" si="3"/>
        <v>-119780267</v>
      </c>
      <c r="F22" s="58">
        <f t="shared" si="3"/>
        <v>24059022</v>
      </c>
      <c r="G22" s="60">
        <f t="shared" si="3"/>
        <v>24059022</v>
      </c>
      <c r="H22" s="61">
        <f t="shared" si="3"/>
        <v>618437366</v>
      </c>
      <c r="I22" s="57">
        <f t="shared" si="3"/>
        <v>-169045128</v>
      </c>
      <c r="J22" s="58">
        <f t="shared" si="3"/>
        <v>-83210069</v>
      </c>
      <c r="K22" s="60">
        <f t="shared" si="3"/>
        <v>-67410631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-312550261</v>
      </c>
      <c r="C24" s="40">
        <f aca="true" t="shared" si="4" ref="C24:K24">SUM(C22:C23)</f>
        <v>-1299383463</v>
      </c>
      <c r="D24" s="41">
        <f t="shared" si="4"/>
        <v>-289882093</v>
      </c>
      <c r="E24" s="39">
        <f t="shared" si="4"/>
        <v>-119780267</v>
      </c>
      <c r="F24" s="40">
        <f t="shared" si="4"/>
        <v>24059022</v>
      </c>
      <c r="G24" s="42">
        <f t="shared" si="4"/>
        <v>24059022</v>
      </c>
      <c r="H24" s="43">
        <f t="shared" si="4"/>
        <v>618437366</v>
      </c>
      <c r="I24" s="39">
        <f t="shared" si="4"/>
        <v>-169045128</v>
      </c>
      <c r="J24" s="40">
        <f t="shared" si="4"/>
        <v>-83210069</v>
      </c>
      <c r="K24" s="42">
        <f t="shared" si="4"/>
        <v>-67410631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216725388</v>
      </c>
      <c r="C27" s="7">
        <v>210409555</v>
      </c>
      <c r="D27" s="69">
        <v>143365334</v>
      </c>
      <c r="E27" s="70">
        <v>281482417</v>
      </c>
      <c r="F27" s="7">
        <v>421989075</v>
      </c>
      <c r="G27" s="71">
        <v>421989075</v>
      </c>
      <c r="H27" s="72">
        <v>296036366</v>
      </c>
      <c r="I27" s="70">
        <v>310285000</v>
      </c>
      <c r="J27" s="7">
        <v>338000000</v>
      </c>
      <c r="K27" s="71">
        <v>349294000</v>
      </c>
    </row>
    <row r="28" spans="1:11" ht="13.5">
      <c r="A28" s="73" t="s">
        <v>33</v>
      </c>
      <c r="B28" s="6">
        <v>186967298</v>
      </c>
      <c r="C28" s="6">
        <v>186761062</v>
      </c>
      <c r="D28" s="23">
        <v>140282038</v>
      </c>
      <c r="E28" s="24">
        <v>281482417</v>
      </c>
      <c r="F28" s="6">
        <v>421794575</v>
      </c>
      <c r="G28" s="25">
        <v>421794575</v>
      </c>
      <c r="H28" s="26">
        <v>0</v>
      </c>
      <c r="I28" s="24">
        <v>310285000</v>
      </c>
      <c r="J28" s="6">
        <v>338000000</v>
      </c>
      <c r="K28" s="25">
        <v>349294000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23673993</v>
      </c>
      <c r="D31" s="23">
        <v>3083296</v>
      </c>
      <c r="E31" s="24">
        <v>0</v>
      </c>
      <c r="F31" s="6">
        <v>194500</v>
      </c>
      <c r="G31" s="25">
        <v>194500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186967298</v>
      </c>
      <c r="C32" s="7">
        <f aca="true" t="shared" si="5" ref="C32:K32">SUM(C28:C31)</f>
        <v>210435055</v>
      </c>
      <c r="D32" s="69">
        <f t="shared" si="5"/>
        <v>143365334</v>
      </c>
      <c r="E32" s="70">
        <f t="shared" si="5"/>
        <v>281482417</v>
      </c>
      <c r="F32" s="7">
        <f t="shared" si="5"/>
        <v>421989075</v>
      </c>
      <c r="G32" s="71">
        <f t="shared" si="5"/>
        <v>421989075</v>
      </c>
      <c r="H32" s="72">
        <f t="shared" si="5"/>
        <v>0</v>
      </c>
      <c r="I32" s="70">
        <f t="shared" si="5"/>
        <v>310285000</v>
      </c>
      <c r="J32" s="7">
        <f t="shared" si="5"/>
        <v>338000000</v>
      </c>
      <c r="K32" s="71">
        <f t="shared" si="5"/>
        <v>349294000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1597926107</v>
      </c>
      <c r="C35" s="6">
        <v>1496650994</v>
      </c>
      <c r="D35" s="23">
        <v>1744833793</v>
      </c>
      <c r="E35" s="24">
        <v>631540738</v>
      </c>
      <c r="F35" s="6">
        <v>907613837</v>
      </c>
      <c r="G35" s="25">
        <v>907613837</v>
      </c>
      <c r="H35" s="26">
        <v>2118473317</v>
      </c>
      <c r="I35" s="24">
        <v>1196927738</v>
      </c>
      <c r="J35" s="6">
        <v>1161613312</v>
      </c>
      <c r="K35" s="25">
        <v>1173438160</v>
      </c>
    </row>
    <row r="36" spans="1:11" ht="13.5">
      <c r="A36" s="22" t="s">
        <v>39</v>
      </c>
      <c r="B36" s="6">
        <v>5700101829</v>
      </c>
      <c r="C36" s="6">
        <v>5443111638</v>
      </c>
      <c r="D36" s="23">
        <v>5383275853</v>
      </c>
      <c r="E36" s="24">
        <v>6772820806</v>
      </c>
      <c r="F36" s="6">
        <v>6913327464</v>
      </c>
      <c r="G36" s="25">
        <v>6913327464</v>
      </c>
      <c r="H36" s="26">
        <v>6013745245</v>
      </c>
      <c r="I36" s="24">
        <v>7073745237</v>
      </c>
      <c r="J36" s="6">
        <v>7510503264</v>
      </c>
      <c r="K36" s="25">
        <v>8114091264</v>
      </c>
    </row>
    <row r="37" spans="1:11" ht="13.5">
      <c r="A37" s="22" t="s">
        <v>40</v>
      </c>
      <c r="B37" s="6">
        <v>1667591206</v>
      </c>
      <c r="C37" s="6">
        <v>2476378467</v>
      </c>
      <c r="D37" s="23">
        <v>2940635567</v>
      </c>
      <c r="E37" s="24">
        <v>620654999</v>
      </c>
      <c r="F37" s="6">
        <v>903737416</v>
      </c>
      <c r="G37" s="25">
        <v>903737416</v>
      </c>
      <c r="H37" s="26">
        <v>2997196448</v>
      </c>
      <c r="I37" s="24">
        <v>1677461846</v>
      </c>
      <c r="J37" s="6">
        <v>1605889710</v>
      </c>
      <c r="K37" s="25">
        <v>1614897580</v>
      </c>
    </row>
    <row r="38" spans="1:11" ht="13.5">
      <c r="A38" s="22" t="s">
        <v>41</v>
      </c>
      <c r="B38" s="6">
        <v>1163833740</v>
      </c>
      <c r="C38" s="6">
        <v>40786697</v>
      </c>
      <c r="D38" s="23">
        <v>51957406</v>
      </c>
      <c r="E38" s="24">
        <v>1379341815</v>
      </c>
      <c r="F38" s="6">
        <v>1379341815</v>
      </c>
      <c r="G38" s="25">
        <v>1379341815</v>
      </c>
      <c r="H38" s="26">
        <v>51957406</v>
      </c>
      <c r="I38" s="24">
        <v>1500044376</v>
      </c>
      <c r="J38" s="6">
        <v>1630170144</v>
      </c>
      <c r="K38" s="25">
        <v>1792324798</v>
      </c>
    </row>
    <row r="39" spans="1:11" ht="13.5">
      <c r="A39" s="22" t="s">
        <v>42</v>
      </c>
      <c r="B39" s="6">
        <v>4779153233</v>
      </c>
      <c r="C39" s="6">
        <v>5721301464</v>
      </c>
      <c r="D39" s="23">
        <v>4133645120</v>
      </c>
      <c r="E39" s="24">
        <v>5404364730</v>
      </c>
      <c r="F39" s="6">
        <v>5394022781</v>
      </c>
      <c r="G39" s="25">
        <v>5394022781</v>
      </c>
      <c r="H39" s="26">
        <v>5034625713</v>
      </c>
      <c r="I39" s="24">
        <v>5262211881</v>
      </c>
      <c r="J39" s="6">
        <v>5519266791</v>
      </c>
      <c r="K39" s="25">
        <v>5947717677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312292465</v>
      </c>
      <c r="J42" s="6">
        <v>344093023</v>
      </c>
      <c r="K42" s="25">
        <v>355294000</v>
      </c>
    </row>
    <row r="43" spans="1:11" ht="13.5">
      <c r="A43" s="22" t="s">
        <v>45</v>
      </c>
      <c r="B43" s="6">
        <v>-12756625</v>
      </c>
      <c r="C43" s="6">
        <v>1213140</v>
      </c>
      <c r="D43" s="23">
        <v>5440899</v>
      </c>
      <c r="E43" s="24">
        <v>-6697414</v>
      </c>
      <c r="F43" s="6">
        <v>0</v>
      </c>
      <c r="G43" s="25">
        <v>0</v>
      </c>
      <c r="H43" s="26">
        <v>1318671</v>
      </c>
      <c r="I43" s="24">
        <v>-310285000</v>
      </c>
      <c r="J43" s="6">
        <v>-338000000</v>
      </c>
      <c r="K43" s="25">
        <v>-349294000</v>
      </c>
    </row>
    <row r="44" spans="1:11" ht="13.5">
      <c r="A44" s="22" t="s">
        <v>46</v>
      </c>
      <c r="B44" s="6">
        <v>15948174</v>
      </c>
      <c r="C44" s="6">
        <v>24860485</v>
      </c>
      <c r="D44" s="23">
        <v>-760490</v>
      </c>
      <c r="E44" s="24">
        <v>-40048169</v>
      </c>
      <c r="F44" s="6">
        <v>-40048169</v>
      </c>
      <c r="G44" s="25">
        <v>-40048169</v>
      </c>
      <c r="H44" s="26">
        <v>-38772653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-131577424</v>
      </c>
      <c r="C45" s="7">
        <v>59938897</v>
      </c>
      <c r="D45" s="69">
        <v>60491652</v>
      </c>
      <c r="E45" s="70">
        <v>-42227545</v>
      </c>
      <c r="F45" s="7">
        <v>-34122506</v>
      </c>
      <c r="G45" s="71">
        <v>-34122506</v>
      </c>
      <c r="H45" s="72">
        <v>-325002483</v>
      </c>
      <c r="I45" s="70">
        <v>142007465</v>
      </c>
      <c r="J45" s="7">
        <v>52161907</v>
      </c>
      <c r="K45" s="71">
        <v>27265981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13560055</v>
      </c>
      <c r="C48" s="6">
        <v>73956216</v>
      </c>
      <c r="D48" s="23">
        <v>250887920</v>
      </c>
      <c r="E48" s="24">
        <v>17318038</v>
      </c>
      <c r="F48" s="6">
        <v>258092665</v>
      </c>
      <c r="G48" s="25">
        <v>258092665</v>
      </c>
      <c r="H48" s="26">
        <v>106847276</v>
      </c>
      <c r="I48" s="24">
        <v>149850950</v>
      </c>
      <c r="J48" s="6">
        <v>65677218</v>
      </c>
      <c r="K48" s="25">
        <v>46972766</v>
      </c>
    </row>
    <row r="49" spans="1:11" ht="13.5">
      <c r="A49" s="22" t="s">
        <v>50</v>
      </c>
      <c r="B49" s="6">
        <f>+B75</f>
        <v>1650616966</v>
      </c>
      <c r="C49" s="6">
        <f aca="true" t="shared" si="6" ref="C49:K49">+C75</f>
        <v>4604329362</v>
      </c>
      <c r="D49" s="23">
        <f t="shared" si="6"/>
        <v>5410750432</v>
      </c>
      <c r="E49" s="24">
        <f t="shared" si="6"/>
        <v>620654999</v>
      </c>
      <c r="F49" s="6">
        <f t="shared" si="6"/>
        <v>1186819833</v>
      </c>
      <c r="G49" s="25">
        <f t="shared" si="6"/>
        <v>1186819833</v>
      </c>
      <c r="H49" s="26">
        <f t="shared" si="6"/>
        <v>5622668692</v>
      </c>
      <c r="I49" s="24">
        <f t="shared" si="6"/>
        <v>1932506483.221268</v>
      </c>
      <c r="J49" s="6">
        <f t="shared" si="6"/>
        <v>1979103649.188061</v>
      </c>
      <c r="K49" s="25">
        <f t="shared" si="6"/>
        <v>2005484273.5435193</v>
      </c>
    </row>
    <row r="50" spans="1:11" ht="13.5">
      <c r="A50" s="33" t="s">
        <v>51</v>
      </c>
      <c r="B50" s="7">
        <f>+B48-B49</f>
        <v>-1637056911</v>
      </c>
      <c r="C50" s="7">
        <f aca="true" t="shared" si="7" ref="C50:K50">+C48-C49</f>
        <v>-4530373146</v>
      </c>
      <c r="D50" s="69">
        <f t="shared" si="7"/>
        <v>-5159862512</v>
      </c>
      <c r="E50" s="70">
        <f t="shared" si="7"/>
        <v>-603336961</v>
      </c>
      <c r="F50" s="7">
        <f t="shared" si="7"/>
        <v>-928727168</v>
      </c>
      <c r="G50" s="71">
        <f t="shared" si="7"/>
        <v>-928727168</v>
      </c>
      <c r="H50" s="72">
        <f t="shared" si="7"/>
        <v>-5515821416</v>
      </c>
      <c r="I50" s="70">
        <f t="shared" si="7"/>
        <v>-1782655533.221268</v>
      </c>
      <c r="J50" s="7">
        <f t="shared" si="7"/>
        <v>-1913426431.188061</v>
      </c>
      <c r="K50" s="71">
        <f t="shared" si="7"/>
        <v>-1958511507.5435193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5148121945</v>
      </c>
      <c r="C53" s="6">
        <v>4921693084</v>
      </c>
      <c r="D53" s="23">
        <v>4817512671</v>
      </c>
      <c r="E53" s="24">
        <v>6760020806</v>
      </c>
      <c r="F53" s="6">
        <v>6900527464</v>
      </c>
      <c r="G53" s="25">
        <v>6900527464</v>
      </c>
      <c r="H53" s="26">
        <v>5452765978</v>
      </c>
      <c r="I53" s="24">
        <v>7060945237</v>
      </c>
      <c r="J53" s="6">
        <v>7497703264</v>
      </c>
      <c r="K53" s="25">
        <v>8101291264</v>
      </c>
    </row>
    <row r="54" spans="1:11" ht="13.5">
      <c r="A54" s="22" t="s">
        <v>54</v>
      </c>
      <c r="B54" s="6">
        <v>0</v>
      </c>
      <c r="C54" s="6">
        <v>474164688</v>
      </c>
      <c r="D54" s="23">
        <v>322613883</v>
      </c>
      <c r="E54" s="24">
        <v>485000000</v>
      </c>
      <c r="F54" s="6">
        <v>485000000</v>
      </c>
      <c r="G54" s="25">
        <v>485000000</v>
      </c>
      <c r="H54" s="26">
        <v>0</v>
      </c>
      <c r="I54" s="24">
        <v>435000000</v>
      </c>
      <c r="J54" s="6">
        <v>453269999</v>
      </c>
      <c r="K54" s="25">
        <v>473213881</v>
      </c>
    </row>
    <row r="55" spans="1:11" ht="13.5">
      <c r="A55" s="22" t="s">
        <v>55</v>
      </c>
      <c r="B55" s="6">
        <v>104089489</v>
      </c>
      <c r="C55" s="6">
        <v>74701666</v>
      </c>
      <c r="D55" s="23">
        <v>54967156</v>
      </c>
      <c r="E55" s="24">
        <v>85497150</v>
      </c>
      <c r="F55" s="6">
        <v>142800508</v>
      </c>
      <c r="G55" s="25">
        <v>142800508</v>
      </c>
      <c r="H55" s="26">
        <v>109842652</v>
      </c>
      <c r="I55" s="24">
        <v>144716732</v>
      </c>
      <c r="J55" s="6">
        <v>163000000</v>
      </c>
      <c r="K55" s="25">
        <v>171000000</v>
      </c>
    </row>
    <row r="56" spans="1:11" ht="13.5">
      <c r="A56" s="22" t="s">
        <v>56</v>
      </c>
      <c r="B56" s="6">
        <v>96817961</v>
      </c>
      <c r="C56" s="6">
        <v>94579550</v>
      </c>
      <c r="D56" s="23">
        <v>108289744</v>
      </c>
      <c r="E56" s="24">
        <v>92145000</v>
      </c>
      <c r="F56" s="6">
        <v>92295000</v>
      </c>
      <c r="G56" s="25">
        <v>92295000</v>
      </c>
      <c r="H56" s="26">
        <v>86575828</v>
      </c>
      <c r="I56" s="24">
        <v>101725000</v>
      </c>
      <c r="J56" s="6">
        <v>105997450</v>
      </c>
      <c r="K56" s="25">
        <v>110569635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102934</v>
      </c>
      <c r="C62" s="98">
        <v>106169</v>
      </c>
      <c r="D62" s="99">
        <v>0</v>
      </c>
      <c r="E62" s="97">
        <v>117721</v>
      </c>
      <c r="F62" s="98">
        <v>117721</v>
      </c>
      <c r="G62" s="99">
        <v>117721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80840</v>
      </c>
      <c r="C63" s="98">
        <v>81643</v>
      </c>
      <c r="D63" s="99">
        <v>0</v>
      </c>
      <c r="E63" s="97">
        <v>90526</v>
      </c>
      <c r="F63" s="98">
        <v>90526</v>
      </c>
      <c r="G63" s="99">
        <v>90526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176309</v>
      </c>
      <c r="C64" s="98">
        <v>185529</v>
      </c>
      <c r="D64" s="99">
        <v>0</v>
      </c>
      <c r="E64" s="97">
        <v>205716</v>
      </c>
      <c r="F64" s="98">
        <v>205716</v>
      </c>
      <c r="G64" s="99">
        <v>205716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420247</v>
      </c>
      <c r="C65" s="98">
        <v>452671</v>
      </c>
      <c r="D65" s="99">
        <v>0</v>
      </c>
      <c r="E65" s="97">
        <v>501926</v>
      </c>
      <c r="F65" s="98">
        <v>501926</v>
      </c>
      <c r="G65" s="99">
        <v>501926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0.8351264692276024</v>
      </c>
      <c r="J70" s="5">
        <f t="shared" si="8"/>
        <v>0.7857215639738513</v>
      </c>
      <c r="K70" s="5">
        <f t="shared" si="8"/>
        <v>0.7778100766716353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1010193656</v>
      </c>
      <c r="J71" s="2">
        <f t="shared" si="9"/>
        <v>1012714345</v>
      </c>
      <c r="K71" s="2">
        <f t="shared" si="9"/>
        <v>1069711446</v>
      </c>
    </row>
    <row r="72" spans="1:11" ht="12.75" hidden="1">
      <c r="A72" s="1" t="s">
        <v>104</v>
      </c>
      <c r="B72" s="2">
        <f>+B77</f>
        <v>930207833</v>
      </c>
      <c r="C72" s="2">
        <f aca="true" t="shared" si="10" ref="C72:K72">+C77</f>
        <v>939372762</v>
      </c>
      <c r="D72" s="2">
        <f t="shared" si="10"/>
        <v>1118782865</v>
      </c>
      <c r="E72" s="2">
        <f t="shared" si="10"/>
        <v>1137652379</v>
      </c>
      <c r="F72" s="2">
        <f t="shared" si="10"/>
        <v>1186690241</v>
      </c>
      <c r="G72" s="2">
        <f t="shared" si="10"/>
        <v>1186690241</v>
      </c>
      <c r="H72" s="2">
        <f t="shared" si="10"/>
        <v>1104327598</v>
      </c>
      <c r="I72" s="2">
        <f t="shared" si="10"/>
        <v>1209629551</v>
      </c>
      <c r="J72" s="2">
        <f t="shared" si="10"/>
        <v>1288897227</v>
      </c>
      <c r="K72" s="2">
        <f t="shared" si="10"/>
        <v>1375286176</v>
      </c>
    </row>
    <row r="73" spans="1:11" ht="12.75" hidden="1">
      <c r="A73" s="1" t="s">
        <v>105</v>
      </c>
      <c r="B73" s="2">
        <f>+B74</f>
        <v>24914087.99999994</v>
      </c>
      <c r="C73" s="2">
        <f aca="true" t="shared" si="11" ref="C73:K73">+(C78+C80+C81+C82)-(B78+B80+B81+B82)</f>
        <v>-165420739</v>
      </c>
      <c r="D73" s="2">
        <f t="shared" si="11"/>
        <v>58601822</v>
      </c>
      <c r="E73" s="2">
        <f t="shared" si="11"/>
        <v>-859384579</v>
      </c>
      <c r="F73" s="2">
        <f>+(F78+F80+F81+F82)-(D78+D80+D81+D82)</f>
        <v>-824086107</v>
      </c>
      <c r="G73" s="2">
        <f>+(G78+G80+G81+G82)-(D78+D80+D81+D82)</f>
        <v>-824086107</v>
      </c>
      <c r="H73" s="2">
        <f>+(H78+H80+H81+H82)-(D78+D80+D81+D82)</f>
        <v>594073109</v>
      </c>
      <c r="I73" s="2">
        <f>+(I78+I80+I81+I82)-(E78+E80+E81+E82)</f>
        <v>442854088</v>
      </c>
      <c r="J73" s="2">
        <f t="shared" si="11"/>
        <v>48859306</v>
      </c>
      <c r="K73" s="2">
        <f t="shared" si="11"/>
        <v>30529300</v>
      </c>
    </row>
    <row r="74" spans="1:11" ht="12.75" hidden="1">
      <c r="A74" s="1" t="s">
        <v>106</v>
      </c>
      <c r="B74" s="2">
        <f>+TREND(C74:E74)</f>
        <v>24914087.99999994</v>
      </c>
      <c r="C74" s="2">
        <f>+C73</f>
        <v>-165420739</v>
      </c>
      <c r="D74" s="2">
        <f aca="true" t="shared" si="12" ref="D74:K74">+D73</f>
        <v>58601822</v>
      </c>
      <c r="E74" s="2">
        <f t="shared" si="12"/>
        <v>-859384579</v>
      </c>
      <c r="F74" s="2">
        <f t="shared" si="12"/>
        <v>-824086107</v>
      </c>
      <c r="G74" s="2">
        <f t="shared" si="12"/>
        <v>-824086107</v>
      </c>
      <c r="H74" s="2">
        <f t="shared" si="12"/>
        <v>594073109</v>
      </c>
      <c r="I74" s="2">
        <f t="shared" si="12"/>
        <v>442854088</v>
      </c>
      <c r="J74" s="2">
        <f t="shared" si="12"/>
        <v>48859306</v>
      </c>
      <c r="K74" s="2">
        <f t="shared" si="12"/>
        <v>30529300</v>
      </c>
    </row>
    <row r="75" spans="1:11" ht="12.75" hidden="1">
      <c r="A75" s="1" t="s">
        <v>107</v>
      </c>
      <c r="B75" s="2">
        <f>+B84-(((B80+B81+B78)*B70)-B79)</f>
        <v>1650616966</v>
      </c>
      <c r="C75" s="2">
        <f aca="true" t="shared" si="13" ref="C75:K75">+C84-(((C80+C81+C78)*C70)-C79)</f>
        <v>4604329362</v>
      </c>
      <c r="D75" s="2">
        <f t="shared" si="13"/>
        <v>5410750432</v>
      </c>
      <c r="E75" s="2">
        <f t="shared" si="13"/>
        <v>620654999</v>
      </c>
      <c r="F75" s="2">
        <f t="shared" si="13"/>
        <v>1186819833</v>
      </c>
      <c r="G75" s="2">
        <f t="shared" si="13"/>
        <v>1186819833</v>
      </c>
      <c r="H75" s="2">
        <f t="shared" si="13"/>
        <v>5622668692</v>
      </c>
      <c r="I75" s="2">
        <f t="shared" si="13"/>
        <v>1932506483.221268</v>
      </c>
      <c r="J75" s="2">
        <f t="shared" si="13"/>
        <v>1979103649.188061</v>
      </c>
      <c r="K75" s="2">
        <f t="shared" si="13"/>
        <v>2005484273.5435193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930207833</v>
      </c>
      <c r="C77" s="3">
        <v>939372762</v>
      </c>
      <c r="D77" s="3">
        <v>1118782865</v>
      </c>
      <c r="E77" s="3">
        <v>1137652379</v>
      </c>
      <c r="F77" s="3">
        <v>1186690241</v>
      </c>
      <c r="G77" s="3">
        <v>1186690241</v>
      </c>
      <c r="H77" s="3">
        <v>1104327598</v>
      </c>
      <c r="I77" s="3">
        <v>1209629551</v>
      </c>
      <c r="J77" s="3">
        <v>1288897227</v>
      </c>
      <c r="K77" s="3">
        <v>1375286176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1409216215</v>
      </c>
      <c r="C79" s="3">
        <v>2167482338</v>
      </c>
      <c r="D79" s="3">
        <v>2719811369</v>
      </c>
      <c r="E79" s="3">
        <v>380654999</v>
      </c>
      <c r="F79" s="3">
        <v>663737416</v>
      </c>
      <c r="G79" s="3">
        <v>663737416</v>
      </c>
      <c r="H79" s="3">
        <v>2777925725</v>
      </c>
      <c r="I79" s="3">
        <v>1435448643</v>
      </c>
      <c r="J79" s="3">
        <v>1363876507</v>
      </c>
      <c r="K79" s="3">
        <v>1372884377</v>
      </c>
    </row>
    <row r="80" spans="1:11" ht="12.75" hidden="1">
      <c r="A80" s="1" t="s">
        <v>68</v>
      </c>
      <c r="B80" s="3">
        <v>636417504</v>
      </c>
      <c r="C80" s="3">
        <v>291675099</v>
      </c>
      <c r="D80" s="3">
        <v>269591362</v>
      </c>
      <c r="E80" s="3">
        <v>617022700</v>
      </c>
      <c r="F80" s="3">
        <v>787321172</v>
      </c>
      <c r="G80" s="3">
        <v>787321172</v>
      </c>
      <c r="H80" s="3">
        <v>477274620</v>
      </c>
      <c r="I80" s="3">
        <v>1059876788</v>
      </c>
      <c r="J80" s="3">
        <v>1108736094</v>
      </c>
      <c r="K80" s="3">
        <v>1139265394</v>
      </c>
    </row>
    <row r="81" spans="1:11" ht="12.75" hidden="1">
      <c r="A81" s="1" t="s">
        <v>69</v>
      </c>
      <c r="B81" s="3">
        <v>946808692</v>
      </c>
      <c r="C81" s="3">
        <v>1126130358</v>
      </c>
      <c r="D81" s="3">
        <v>1206815917</v>
      </c>
      <c r="E81" s="3">
        <v>0</v>
      </c>
      <c r="F81" s="3">
        <v>-135000000</v>
      </c>
      <c r="G81" s="3">
        <v>-135000000</v>
      </c>
      <c r="H81" s="3">
        <v>1593205768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1010193656</v>
      </c>
      <c r="J83" s="3">
        <v>1012714345</v>
      </c>
      <c r="K83" s="3">
        <v>1069711446</v>
      </c>
    </row>
    <row r="84" spans="1:11" ht="12.75" hidden="1">
      <c r="A84" s="1" t="s">
        <v>72</v>
      </c>
      <c r="B84" s="3">
        <v>241400751</v>
      </c>
      <c r="C84" s="3">
        <v>2436847024</v>
      </c>
      <c r="D84" s="3">
        <v>2690939063</v>
      </c>
      <c r="E84" s="3">
        <v>240000000</v>
      </c>
      <c r="F84" s="3">
        <v>523082417</v>
      </c>
      <c r="G84" s="3">
        <v>523082417</v>
      </c>
      <c r="H84" s="3">
        <v>2844742967</v>
      </c>
      <c r="I84" s="3">
        <v>1382189000</v>
      </c>
      <c r="J84" s="3">
        <v>1486385000</v>
      </c>
      <c r="K84" s="3">
        <v>1518732000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27666695</v>
      </c>
      <c r="D5" s="23">
        <v>378140278</v>
      </c>
      <c r="E5" s="24">
        <v>398240441</v>
      </c>
      <c r="F5" s="6">
        <v>398240441</v>
      </c>
      <c r="G5" s="25">
        <v>398240441</v>
      </c>
      <c r="H5" s="26">
        <v>414491990</v>
      </c>
      <c r="I5" s="24">
        <v>496067451</v>
      </c>
      <c r="J5" s="6">
        <v>527815767</v>
      </c>
      <c r="K5" s="25">
        <v>561595977</v>
      </c>
    </row>
    <row r="6" spans="1:11" ht="13.5">
      <c r="A6" s="22" t="s">
        <v>18</v>
      </c>
      <c r="B6" s="6">
        <v>0</v>
      </c>
      <c r="C6" s="6">
        <v>248539973</v>
      </c>
      <c r="D6" s="23">
        <v>2776897904</v>
      </c>
      <c r="E6" s="24">
        <v>3339986071</v>
      </c>
      <c r="F6" s="6">
        <v>3273586072</v>
      </c>
      <c r="G6" s="25">
        <v>3273586072</v>
      </c>
      <c r="H6" s="26">
        <v>3147658469</v>
      </c>
      <c r="I6" s="24">
        <v>3629436452</v>
      </c>
      <c r="J6" s="6">
        <v>3763016704</v>
      </c>
      <c r="K6" s="25">
        <v>3934592309</v>
      </c>
    </row>
    <row r="7" spans="1:11" ht="13.5">
      <c r="A7" s="22" t="s">
        <v>19</v>
      </c>
      <c r="B7" s="6">
        <v>0</v>
      </c>
      <c r="C7" s="6">
        <v>2195363</v>
      </c>
      <c r="D7" s="23">
        <v>24538215</v>
      </c>
      <c r="E7" s="24">
        <v>27311859</v>
      </c>
      <c r="F7" s="6">
        <v>22767593</v>
      </c>
      <c r="G7" s="25">
        <v>22767593</v>
      </c>
      <c r="H7" s="26">
        <v>12632518</v>
      </c>
      <c r="I7" s="24">
        <v>25149498</v>
      </c>
      <c r="J7" s="6">
        <v>26301121</v>
      </c>
      <c r="K7" s="25">
        <v>27527873</v>
      </c>
    </row>
    <row r="8" spans="1:11" ht="13.5">
      <c r="A8" s="22" t="s">
        <v>20</v>
      </c>
      <c r="B8" s="6">
        <v>0</v>
      </c>
      <c r="C8" s="6">
        <v>10130776</v>
      </c>
      <c r="D8" s="23">
        <v>680945000</v>
      </c>
      <c r="E8" s="24">
        <v>868506003</v>
      </c>
      <c r="F8" s="6">
        <v>968438455</v>
      </c>
      <c r="G8" s="25">
        <v>968438455</v>
      </c>
      <c r="H8" s="26">
        <v>868539556</v>
      </c>
      <c r="I8" s="24">
        <v>946775090</v>
      </c>
      <c r="J8" s="6">
        <v>1033744166</v>
      </c>
      <c r="K8" s="25">
        <v>1075296719</v>
      </c>
    </row>
    <row r="9" spans="1:11" ht="13.5">
      <c r="A9" s="22" t="s">
        <v>21</v>
      </c>
      <c r="B9" s="6">
        <v>0</v>
      </c>
      <c r="C9" s="6">
        <v>114523416</v>
      </c>
      <c r="D9" s="23">
        <v>701264429</v>
      </c>
      <c r="E9" s="24">
        <v>556704540</v>
      </c>
      <c r="F9" s="6">
        <v>556704540</v>
      </c>
      <c r="G9" s="25">
        <v>556704540</v>
      </c>
      <c r="H9" s="26">
        <v>503839946</v>
      </c>
      <c r="I9" s="24">
        <v>572309963</v>
      </c>
      <c r="J9" s="6">
        <v>597492333</v>
      </c>
      <c r="K9" s="25">
        <v>624379871</v>
      </c>
    </row>
    <row r="10" spans="1:11" ht="25.5">
      <c r="A10" s="27" t="s">
        <v>96</v>
      </c>
      <c r="B10" s="28">
        <f>SUM(B5:B9)</f>
        <v>0</v>
      </c>
      <c r="C10" s="29">
        <f aca="true" t="shared" si="0" ref="C10:K10">SUM(C5:C9)</f>
        <v>403056223</v>
      </c>
      <c r="D10" s="30">
        <f t="shared" si="0"/>
        <v>4561785826</v>
      </c>
      <c r="E10" s="28">
        <f t="shared" si="0"/>
        <v>5190748914</v>
      </c>
      <c r="F10" s="29">
        <f t="shared" si="0"/>
        <v>5219737101</v>
      </c>
      <c r="G10" s="31">
        <f t="shared" si="0"/>
        <v>5219737101</v>
      </c>
      <c r="H10" s="32">
        <f t="shared" si="0"/>
        <v>4947162479</v>
      </c>
      <c r="I10" s="28">
        <f t="shared" si="0"/>
        <v>5669738454</v>
      </c>
      <c r="J10" s="29">
        <f t="shared" si="0"/>
        <v>5948370091</v>
      </c>
      <c r="K10" s="31">
        <f t="shared" si="0"/>
        <v>6223392749</v>
      </c>
    </row>
    <row r="11" spans="1:11" ht="13.5">
      <c r="A11" s="22" t="s">
        <v>22</v>
      </c>
      <c r="B11" s="6">
        <v>0</v>
      </c>
      <c r="C11" s="6">
        <v>73420364</v>
      </c>
      <c r="D11" s="23">
        <v>753983830</v>
      </c>
      <c r="E11" s="24">
        <v>792398131</v>
      </c>
      <c r="F11" s="6">
        <v>799008524</v>
      </c>
      <c r="G11" s="25">
        <v>799008524</v>
      </c>
      <c r="H11" s="26">
        <v>700662323</v>
      </c>
      <c r="I11" s="24">
        <v>875663772</v>
      </c>
      <c r="J11" s="6">
        <v>908099914</v>
      </c>
      <c r="K11" s="25">
        <v>948903654</v>
      </c>
    </row>
    <row r="12" spans="1:11" ht="13.5">
      <c r="A12" s="22" t="s">
        <v>23</v>
      </c>
      <c r="B12" s="6">
        <v>0</v>
      </c>
      <c r="C12" s="6">
        <v>0</v>
      </c>
      <c r="D12" s="23">
        <v>55957049</v>
      </c>
      <c r="E12" s="24">
        <v>64306476</v>
      </c>
      <c r="F12" s="6">
        <v>64306476</v>
      </c>
      <c r="G12" s="25">
        <v>64306476</v>
      </c>
      <c r="H12" s="26">
        <v>62022514</v>
      </c>
      <c r="I12" s="24">
        <v>68229173</v>
      </c>
      <c r="J12" s="6">
        <v>71231256</v>
      </c>
      <c r="K12" s="25">
        <v>74436662</v>
      </c>
    </row>
    <row r="13" spans="1:11" ht="13.5">
      <c r="A13" s="22" t="s">
        <v>97</v>
      </c>
      <c r="B13" s="6">
        <v>0</v>
      </c>
      <c r="C13" s="6">
        <v>73952433</v>
      </c>
      <c r="D13" s="23">
        <v>347298145</v>
      </c>
      <c r="E13" s="24">
        <v>507217347</v>
      </c>
      <c r="F13" s="6">
        <v>507217347</v>
      </c>
      <c r="G13" s="25">
        <v>507217347</v>
      </c>
      <c r="H13" s="26">
        <v>339998736</v>
      </c>
      <c r="I13" s="24">
        <v>492912600</v>
      </c>
      <c r="J13" s="6">
        <v>514601350</v>
      </c>
      <c r="K13" s="25">
        <v>537758443</v>
      </c>
    </row>
    <row r="14" spans="1:11" ht="13.5">
      <c r="A14" s="22" t="s">
        <v>24</v>
      </c>
      <c r="B14" s="6">
        <v>0</v>
      </c>
      <c r="C14" s="6">
        <v>36602557</v>
      </c>
      <c r="D14" s="23">
        <v>89507071</v>
      </c>
      <c r="E14" s="24">
        <v>43444262</v>
      </c>
      <c r="F14" s="6">
        <v>38167324</v>
      </c>
      <c r="G14" s="25">
        <v>38167324</v>
      </c>
      <c r="H14" s="26">
        <v>37589573</v>
      </c>
      <c r="I14" s="24">
        <v>84328331</v>
      </c>
      <c r="J14" s="6">
        <v>88041155</v>
      </c>
      <c r="K14" s="25">
        <v>92005288</v>
      </c>
    </row>
    <row r="15" spans="1:11" ht="13.5">
      <c r="A15" s="22" t="s">
        <v>98</v>
      </c>
      <c r="B15" s="6">
        <v>588620</v>
      </c>
      <c r="C15" s="6">
        <v>403595840</v>
      </c>
      <c r="D15" s="23">
        <v>2086480302</v>
      </c>
      <c r="E15" s="24">
        <v>1376489263</v>
      </c>
      <c r="F15" s="6">
        <v>1942217713</v>
      </c>
      <c r="G15" s="25">
        <v>1942217713</v>
      </c>
      <c r="H15" s="26">
        <v>2137849978</v>
      </c>
      <c r="I15" s="24">
        <v>2126646527</v>
      </c>
      <c r="J15" s="6">
        <v>2220223370</v>
      </c>
      <c r="K15" s="25">
        <v>2320088303</v>
      </c>
    </row>
    <row r="16" spans="1:11" ht="13.5">
      <c r="A16" s="22" t="s">
        <v>20</v>
      </c>
      <c r="B16" s="6">
        <v>0</v>
      </c>
      <c r="C16" s="6">
        <v>22921301</v>
      </c>
      <c r="D16" s="23">
        <v>19990434</v>
      </c>
      <c r="E16" s="24">
        <v>18683677</v>
      </c>
      <c r="F16" s="6">
        <v>18733677</v>
      </c>
      <c r="G16" s="25">
        <v>18733677</v>
      </c>
      <c r="H16" s="26">
        <v>741809</v>
      </c>
      <c r="I16" s="24">
        <v>19501757</v>
      </c>
      <c r="J16" s="6">
        <v>20359835</v>
      </c>
      <c r="K16" s="25">
        <v>21276027</v>
      </c>
    </row>
    <row r="17" spans="1:11" ht="13.5">
      <c r="A17" s="22" t="s">
        <v>25</v>
      </c>
      <c r="B17" s="6">
        <v>-1706548</v>
      </c>
      <c r="C17" s="6">
        <v>1168544365</v>
      </c>
      <c r="D17" s="23">
        <v>1189104668</v>
      </c>
      <c r="E17" s="24">
        <v>1523551249</v>
      </c>
      <c r="F17" s="6">
        <v>1570805099</v>
      </c>
      <c r="G17" s="25">
        <v>1570805099</v>
      </c>
      <c r="H17" s="26">
        <v>514687181</v>
      </c>
      <c r="I17" s="24">
        <v>1642906595</v>
      </c>
      <c r="J17" s="6">
        <v>1689227565</v>
      </c>
      <c r="K17" s="25">
        <v>1771787832</v>
      </c>
    </row>
    <row r="18" spans="1:11" ht="13.5">
      <c r="A18" s="33" t="s">
        <v>26</v>
      </c>
      <c r="B18" s="34">
        <f>SUM(B11:B17)</f>
        <v>-1117928</v>
      </c>
      <c r="C18" s="35">
        <f aca="true" t="shared" si="1" ref="C18:K18">SUM(C11:C17)</f>
        <v>1779036860</v>
      </c>
      <c r="D18" s="36">
        <f t="shared" si="1"/>
        <v>4542321499</v>
      </c>
      <c r="E18" s="34">
        <f t="shared" si="1"/>
        <v>4326090405</v>
      </c>
      <c r="F18" s="35">
        <f t="shared" si="1"/>
        <v>4940456160</v>
      </c>
      <c r="G18" s="37">
        <f t="shared" si="1"/>
        <v>4940456160</v>
      </c>
      <c r="H18" s="38">
        <f t="shared" si="1"/>
        <v>3793552114</v>
      </c>
      <c r="I18" s="34">
        <f t="shared" si="1"/>
        <v>5310188755</v>
      </c>
      <c r="J18" s="35">
        <f t="shared" si="1"/>
        <v>5511784445</v>
      </c>
      <c r="K18" s="37">
        <f t="shared" si="1"/>
        <v>5766256209</v>
      </c>
    </row>
    <row r="19" spans="1:11" ht="13.5">
      <c r="A19" s="33" t="s">
        <v>27</v>
      </c>
      <c r="B19" s="39">
        <f>+B10-B18</f>
        <v>1117928</v>
      </c>
      <c r="C19" s="40">
        <f aca="true" t="shared" si="2" ref="C19:K19">+C10-C18</f>
        <v>-1375980637</v>
      </c>
      <c r="D19" s="41">
        <f t="shared" si="2"/>
        <v>19464327</v>
      </c>
      <c r="E19" s="39">
        <f t="shared" si="2"/>
        <v>864658509</v>
      </c>
      <c r="F19" s="40">
        <f t="shared" si="2"/>
        <v>279280941</v>
      </c>
      <c r="G19" s="42">
        <f t="shared" si="2"/>
        <v>279280941</v>
      </c>
      <c r="H19" s="43">
        <f t="shared" si="2"/>
        <v>1153610365</v>
      </c>
      <c r="I19" s="39">
        <f t="shared" si="2"/>
        <v>359549699</v>
      </c>
      <c r="J19" s="40">
        <f t="shared" si="2"/>
        <v>436585646</v>
      </c>
      <c r="K19" s="42">
        <f t="shared" si="2"/>
        <v>457136540</v>
      </c>
    </row>
    <row r="20" spans="1:11" ht="25.5">
      <c r="A20" s="44" t="s">
        <v>28</v>
      </c>
      <c r="B20" s="45">
        <v>0</v>
      </c>
      <c r="C20" s="46">
        <v>274138915</v>
      </c>
      <c r="D20" s="47">
        <v>537759082</v>
      </c>
      <c r="E20" s="45">
        <v>459085996</v>
      </c>
      <c r="F20" s="46">
        <v>419701381</v>
      </c>
      <c r="G20" s="48">
        <v>419701381</v>
      </c>
      <c r="H20" s="49">
        <v>258400365</v>
      </c>
      <c r="I20" s="45">
        <v>441637910</v>
      </c>
      <c r="J20" s="46">
        <v>522686905</v>
      </c>
      <c r="K20" s="48">
        <v>528572461</v>
      </c>
    </row>
    <row r="21" spans="1:11" ht="63.75">
      <c r="A21" s="50" t="s">
        <v>99</v>
      </c>
      <c r="B21" s="51">
        <v>0</v>
      </c>
      <c r="C21" s="52">
        <v>208997</v>
      </c>
      <c r="D21" s="53">
        <v>0</v>
      </c>
      <c r="E21" s="51">
        <v>0</v>
      </c>
      <c r="F21" s="52">
        <v>6720000</v>
      </c>
      <c r="G21" s="54">
        <v>6720000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1117928</v>
      </c>
      <c r="C22" s="58">
        <f aca="true" t="shared" si="3" ref="C22:K22">SUM(C19:C21)</f>
        <v>-1101632725</v>
      </c>
      <c r="D22" s="59">
        <f t="shared" si="3"/>
        <v>557223409</v>
      </c>
      <c r="E22" s="57">
        <f t="shared" si="3"/>
        <v>1323744505</v>
      </c>
      <c r="F22" s="58">
        <f t="shared" si="3"/>
        <v>705702322</v>
      </c>
      <c r="G22" s="60">
        <f t="shared" si="3"/>
        <v>705702322</v>
      </c>
      <c r="H22" s="61">
        <f t="shared" si="3"/>
        <v>1412010730</v>
      </c>
      <c r="I22" s="57">
        <f t="shared" si="3"/>
        <v>801187609</v>
      </c>
      <c r="J22" s="58">
        <f t="shared" si="3"/>
        <v>959272551</v>
      </c>
      <c r="K22" s="60">
        <f t="shared" si="3"/>
        <v>985709001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1117928</v>
      </c>
      <c r="C24" s="40">
        <f aca="true" t="shared" si="4" ref="C24:K24">SUM(C22:C23)</f>
        <v>-1101632725</v>
      </c>
      <c r="D24" s="41">
        <f t="shared" si="4"/>
        <v>557223409</v>
      </c>
      <c r="E24" s="39">
        <f t="shared" si="4"/>
        <v>1323744505</v>
      </c>
      <c r="F24" s="40">
        <f t="shared" si="4"/>
        <v>705702322</v>
      </c>
      <c r="G24" s="42">
        <f t="shared" si="4"/>
        <v>705702322</v>
      </c>
      <c r="H24" s="43">
        <f t="shared" si="4"/>
        <v>1412010730</v>
      </c>
      <c r="I24" s="39">
        <f t="shared" si="4"/>
        <v>801187609</v>
      </c>
      <c r="J24" s="40">
        <f t="shared" si="4"/>
        <v>959272551</v>
      </c>
      <c r="K24" s="42">
        <f t="shared" si="4"/>
        <v>985709001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13458928393</v>
      </c>
      <c r="C27" s="7">
        <v>28282290</v>
      </c>
      <c r="D27" s="69">
        <v>14586222060</v>
      </c>
      <c r="E27" s="70">
        <v>611404497</v>
      </c>
      <c r="F27" s="7">
        <v>573814499</v>
      </c>
      <c r="G27" s="71">
        <v>573814499</v>
      </c>
      <c r="H27" s="72">
        <v>343669430</v>
      </c>
      <c r="I27" s="70">
        <v>626869787</v>
      </c>
      <c r="J27" s="7">
        <v>647292273</v>
      </c>
      <c r="K27" s="71">
        <v>659297308</v>
      </c>
    </row>
    <row r="28" spans="1:11" ht="13.5">
      <c r="A28" s="73" t="s">
        <v>33</v>
      </c>
      <c r="B28" s="6">
        <v>2102777003</v>
      </c>
      <c r="C28" s="6">
        <v>36755496</v>
      </c>
      <c r="D28" s="23">
        <v>2806482128</v>
      </c>
      <c r="E28" s="24">
        <v>459085997</v>
      </c>
      <c r="F28" s="6">
        <v>422121384</v>
      </c>
      <c r="G28" s="25">
        <v>422121384</v>
      </c>
      <c r="H28" s="26">
        <v>0</v>
      </c>
      <c r="I28" s="24">
        <v>443924887</v>
      </c>
      <c r="J28" s="6">
        <v>522686905</v>
      </c>
      <c r="K28" s="25">
        <v>528572462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1385929156</v>
      </c>
      <c r="C30" s="6">
        <v>2691051</v>
      </c>
      <c r="D30" s="23">
        <v>1622031117</v>
      </c>
      <c r="E30" s="24">
        <v>95000000</v>
      </c>
      <c r="F30" s="6">
        <v>125000000</v>
      </c>
      <c r="G30" s="25">
        <v>125000000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9970222234</v>
      </c>
      <c r="C31" s="6">
        <v>-11772953</v>
      </c>
      <c r="D31" s="23">
        <v>10157229690</v>
      </c>
      <c r="E31" s="24">
        <v>57318500</v>
      </c>
      <c r="F31" s="6">
        <v>26393115</v>
      </c>
      <c r="G31" s="25">
        <v>26393115</v>
      </c>
      <c r="H31" s="26">
        <v>0</v>
      </c>
      <c r="I31" s="24">
        <v>182944900</v>
      </c>
      <c r="J31" s="6">
        <v>124605368</v>
      </c>
      <c r="K31" s="25">
        <v>130724846</v>
      </c>
    </row>
    <row r="32" spans="1:11" ht="13.5">
      <c r="A32" s="33" t="s">
        <v>36</v>
      </c>
      <c r="B32" s="7">
        <f>SUM(B28:B31)</f>
        <v>13458928393</v>
      </c>
      <c r="C32" s="7">
        <f aca="true" t="shared" si="5" ref="C32:K32">SUM(C28:C31)</f>
        <v>27673594</v>
      </c>
      <c r="D32" s="69">
        <f t="shared" si="5"/>
        <v>14585742935</v>
      </c>
      <c r="E32" s="70">
        <f t="shared" si="5"/>
        <v>611404497</v>
      </c>
      <c r="F32" s="7">
        <f t="shared" si="5"/>
        <v>573514499</v>
      </c>
      <c r="G32" s="71">
        <f t="shared" si="5"/>
        <v>573514499</v>
      </c>
      <c r="H32" s="72">
        <f t="shared" si="5"/>
        <v>0</v>
      </c>
      <c r="I32" s="70">
        <f t="shared" si="5"/>
        <v>626869787</v>
      </c>
      <c r="J32" s="7">
        <f t="shared" si="5"/>
        <v>647292273</v>
      </c>
      <c r="K32" s="71">
        <f t="shared" si="5"/>
        <v>659297308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683873315</v>
      </c>
      <c r="C35" s="6">
        <v>-643427969</v>
      </c>
      <c r="D35" s="23">
        <v>1094994768</v>
      </c>
      <c r="E35" s="24">
        <v>1470243393</v>
      </c>
      <c r="F35" s="6">
        <v>6354967862</v>
      </c>
      <c r="G35" s="25">
        <v>6354967862</v>
      </c>
      <c r="H35" s="26">
        <v>3109778586</v>
      </c>
      <c r="I35" s="24">
        <v>1142212519</v>
      </c>
      <c r="J35" s="6">
        <v>702981617</v>
      </c>
      <c r="K35" s="25">
        <v>87589375</v>
      </c>
    </row>
    <row r="36" spans="1:11" ht="13.5">
      <c r="A36" s="22" t="s">
        <v>39</v>
      </c>
      <c r="B36" s="6">
        <v>8276619035</v>
      </c>
      <c r="C36" s="6">
        <v>-29290306</v>
      </c>
      <c r="D36" s="23">
        <v>8644882729</v>
      </c>
      <c r="E36" s="24">
        <v>12109103087</v>
      </c>
      <c r="F36" s="6">
        <v>10552950713</v>
      </c>
      <c r="G36" s="25">
        <v>10552950713</v>
      </c>
      <c r="H36" s="26">
        <v>3296545</v>
      </c>
      <c r="I36" s="24">
        <v>10104462407</v>
      </c>
      <c r="J36" s="6">
        <v>10531085759</v>
      </c>
      <c r="K36" s="25">
        <v>10821642652</v>
      </c>
    </row>
    <row r="37" spans="1:11" ht="13.5">
      <c r="A37" s="22" t="s">
        <v>40</v>
      </c>
      <c r="B37" s="6">
        <v>1208521538</v>
      </c>
      <c r="C37" s="6">
        <v>489302256</v>
      </c>
      <c r="D37" s="23">
        <v>2023107698</v>
      </c>
      <c r="E37" s="24">
        <v>1117666523</v>
      </c>
      <c r="F37" s="6">
        <v>-1365426336</v>
      </c>
      <c r="G37" s="25">
        <v>-1365426336</v>
      </c>
      <c r="H37" s="26">
        <v>1792949914</v>
      </c>
      <c r="I37" s="24">
        <v>-292151408</v>
      </c>
      <c r="J37" s="6">
        <v>-304331185</v>
      </c>
      <c r="K37" s="25">
        <v>-317359948</v>
      </c>
    </row>
    <row r="38" spans="1:11" ht="13.5">
      <c r="A38" s="22" t="s">
        <v>41</v>
      </c>
      <c r="B38" s="6">
        <v>555391733</v>
      </c>
      <c r="C38" s="6">
        <v>-30566380</v>
      </c>
      <c r="D38" s="23">
        <v>512225686</v>
      </c>
      <c r="E38" s="24">
        <v>1150355594</v>
      </c>
      <c r="F38" s="6">
        <v>1150355594</v>
      </c>
      <c r="G38" s="25">
        <v>1150355594</v>
      </c>
      <c r="H38" s="26">
        <v>-3826012</v>
      </c>
      <c r="I38" s="24">
        <v>822587463</v>
      </c>
      <c r="J38" s="6">
        <v>783763247</v>
      </c>
      <c r="K38" s="25">
        <v>746600830</v>
      </c>
    </row>
    <row r="39" spans="1:11" ht="13.5">
      <c r="A39" s="22" t="s">
        <v>42</v>
      </c>
      <c r="B39" s="6">
        <v>7195461151</v>
      </c>
      <c r="C39" s="6">
        <v>-29821426</v>
      </c>
      <c r="D39" s="23">
        <v>6647320704</v>
      </c>
      <c r="E39" s="24">
        <v>9987579858</v>
      </c>
      <c r="F39" s="6">
        <v>16417286995</v>
      </c>
      <c r="G39" s="25">
        <v>16417286995</v>
      </c>
      <c r="H39" s="26">
        <v>-88059501</v>
      </c>
      <c r="I39" s="24">
        <v>9915051262</v>
      </c>
      <c r="J39" s="6">
        <v>9795362763</v>
      </c>
      <c r="K39" s="25">
        <v>9494282144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52000</v>
      </c>
      <c r="D42" s="23">
        <v>1037234289</v>
      </c>
      <c r="E42" s="24">
        <v>0</v>
      </c>
      <c r="F42" s="6">
        <v>2057528851</v>
      </c>
      <c r="G42" s="25">
        <v>2057528851</v>
      </c>
      <c r="H42" s="26">
        <v>301399365</v>
      </c>
      <c r="I42" s="24">
        <v>3507424443</v>
      </c>
      <c r="J42" s="6">
        <v>3780552637</v>
      </c>
      <c r="K42" s="25">
        <v>3916131162</v>
      </c>
    </row>
    <row r="43" spans="1:11" ht="13.5">
      <c r="A43" s="22" t="s">
        <v>45</v>
      </c>
      <c r="B43" s="6">
        <v>-3248780</v>
      </c>
      <c r="C43" s="6">
        <v>78817222</v>
      </c>
      <c r="D43" s="23">
        <v>2104594971</v>
      </c>
      <c r="E43" s="24">
        <v>1310703</v>
      </c>
      <c r="F43" s="6">
        <v>-555918579</v>
      </c>
      <c r="G43" s="25">
        <v>-555918579</v>
      </c>
      <c r="H43" s="26">
        <v>968909280</v>
      </c>
      <c r="I43" s="24">
        <v>-620705267</v>
      </c>
      <c r="J43" s="6">
        <v>-640859192</v>
      </c>
      <c r="K43" s="25">
        <v>-652576600</v>
      </c>
    </row>
    <row r="44" spans="1:11" ht="13.5">
      <c r="A44" s="22" t="s">
        <v>46</v>
      </c>
      <c r="B44" s="6">
        <v>51630792</v>
      </c>
      <c r="C44" s="6">
        <v>-51628032</v>
      </c>
      <c r="D44" s="23">
        <v>52212859</v>
      </c>
      <c r="E44" s="24">
        <v>-1407674</v>
      </c>
      <c r="F44" s="6">
        <v>230373000</v>
      </c>
      <c r="G44" s="25">
        <v>230373000</v>
      </c>
      <c r="H44" s="26">
        <v>-4030960</v>
      </c>
      <c r="I44" s="24">
        <v>-199700791</v>
      </c>
      <c r="J44" s="6">
        <v>-102356891</v>
      </c>
      <c r="K44" s="25">
        <v>-106966174</v>
      </c>
    </row>
    <row r="45" spans="1:11" ht="13.5">
      <c r="A45" s="33" t="s">
        <v>47</v>
      </c>
      <c r="B45" s="7">
        <v>48382012</v>
      </c>
      <c r="C45" s="7">
        <v>27241190</v>
      </c>
      <c r="D45" s="69">
        <v>3224816740</v>
      </c>
      <c r="E45" s="70">
        <v>-96971</v>
      </c>
      <c r="F45" s="7">
        <v>1731983272</v>
      </c>
      <c r="G45" s="71">
        <v>1731983272</v>
      </c>
      <c r="H45" s="72">
        <v>1315320330</v>
      </c>
      <c r="I45" s="70">
        <v>2687018385</v>
      </c>
      <c r="J45" s="7">
        <v>3037336554</v>
      </c>
      <c r="K45" s="71">
        <v>3156588388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118570123</v>
      </c>
      <c r="C48" s="6">
        <v>-301481500</v>
      </c>
      <c r="D48" s="23">
        <v>462060188</v>
      </c>
      <c r="E48" s="24">
        <v>793350482</v>
      </c>
      <c r="F48" s="6">
        <v>6044358949</v>
      </c>
      <c r="G48" s="25">
        <v>6044358949</v>
      </c>
      <c r="H48" s="26">
        <v>1646063715</v>
      </c>
      <c r="I48" s="24">
        <v>1314947923</v>
      </c>
      <c r="J48" s="6">
        <v>883764226</v>
      </c>
      <c r="K48" s="25">
        <v>276891159</v>
      </c>
    </row>
    <row r="49" spans="1:11" ht="13.5">
      <c r="A49" s="22" t="s">
        <v>50</v>
      </c>
      <c r="B49" s="6">
        <f>+B75</f>
        <v>1173307393</v>
      </c>
      <c r="C49" s="6">
        <f aca="true" t="shared" si="6" ref="C49:K49">+C75</f>
        <v>152397221</v>
      </c>
      <c r="D49" s="23">
        <f t="shared" si="6"/>
        <v>2164780149</v>
      </c>
      <c r="E49" s="24">
        <f t="shared" si="6"/>
        <v>10961942390</v>
      </c>
      <c r="F49" s="6">
        <f t="shared" si="6"/>
        <v>4898009782.452765</v>
      </c>
      <c r="G49" s="25">
        <f t="shared" si="6"/>
        <v>4898009782.452765</v>
      </c>
      <c r="H49" s="26">
        <f t="shared" si="6"/>
        <v>1998581099</v>
      </c>
      <c r="I49" s="24">
        <f t="shared" si="6"/>
        <v>2581154902.561205</v>
      </c>
      <c r="J49" s="6">
        <f t="shared" si="6"/>
        <v>6575975834.5188</v>
      </c>
      <c r="K49" s="25">
        <f t="shared" si="6"/>
        <v>8475458757.080346</v>
      </c>
    </row>
    <row r="50" spans="1:11" ht="13.5">
      <c r="A50" s="33" t="s">
        <v>51</v>
      </c>
      <c r="B50" s="7">
        <f>+B48-B49</f>
        <v>-1054737270</v>
      </c>
      <c r="C50" s="7">
        <f aca="true" t="shared" si="7" ref="C50:K50">+C48-C49</f>
        <v>-453878721</v>
      </c>
      <c r="D50" s="69">
        <f t="shared" si="7"/>
        <v>-1702719961</v>
      </c>
      <c r="E50" s="70">
        <f t="shared" si="7"/>
        <v>-10168591908</v>
      </c>
      <c r="F50" s="7">
        <f t="shared" si="7"/>
        <v>1146349166.5472345</v>
      </c>
      <c r="G50" s="71">
        <f t="shared" si="7"/>
        <v>1146349166.5472345</v>
      </c>
      <c r="H50" s="72">
        <f t="shared" si="7"/>
        <v>-352517384</v>
      </c>
      <c r="I50" s="70">
        <f t="shared" si="7"/>
        <v>-1266206979.561205</v>
      </c>
      <c r="J50" s="7">
        <f t="shared" si="7"/>
        <v>-5692211608.5188</v>
      </c>
      <c r="K50" s="71">
        <f t="shared" si="7"/>
        <v>-8198567598.080346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8273370255</v>
      </c>
      <c r="C53" s="6">
        <v>-20938816</v>
      </c>
      <c r="D53" s="23">
        <v>8343289510</v>
      </c>
      <c r="E53" s="24">
        <v>11928109611</v>
      </c>
      <c r="F53" s="6">
        <v>10423857237</v>
      </c>
      <c r="G53" s="25">
        <v>10423857237</v>
      </c>
      <c r="H53" s="26">
        <v>-95697014</v>
      </c>
      <c r="I53" s="24">
        <v>10010884257</v>
      </c>
      <c r="J53" s="6">
        <v>10425214679</v>
      </c>
      <c r="K53" s="25">
        <v>10712596980</v>
      </c>
    </row>
    <row r="54" spans="1:11" ht="13.5">
      <c r="A54" s="22" t="s">
        <v>54</v>
      </c>
      <c r="B54" s="6">
        <v>0</v>
      </c>
      <c r="C54" s="6">
        <v>73952433</v>
      </c>
      <c r="D54" s="23">
        <v>347298145</v>
      </c>
      <c r="E54" s="24">
        <v>507217347</v>
      </c>
      <c r="F54" s="6">
        <v>507217347</v>
      </c>
      <c r="G54" s="25">
        <v>507217347</v>
      </c>
      <c r="H54" s="26">
        <v>339998736</v>
      </c>
      <c r="I54" s="24">
        <v>492912600</v>
      </c>
      <c r="J54" s="6">
        <v>514601350</v>
      </c>
      <c r="K54" s="25">
        <v>537758443</v>
      </c>
    </row>
    <row r="55" spans="1:11" ht="13.5">
      <c r="A55" s="22" t="s">
        <v>55</v>
      </c>
      <c r="B55" s="6">
        <v>2346559955</v>
      </c>
      <c r="C55" s="6">
        <v>11633246</v>
      </c>
      <c r="D55" s="23">
        <v>2921754341</v>
      </c>
      <c r="E55" s="24">
        <v>390064517</v>
      </c>
      <c r="F55" s="6">
        <v>403836248</v>
      </c>
      <c r="G55" s="25">
        <v>403836248</v>
      </c>
      <c r="H55" s="26">
        <v>213209996</v>
      </c>
      <c r="I55" s="24">
        <v>382339525</v>
      </c>
      <c r="J55" s="6">
        <v>403446606</v>
      </c>
      <c r="K55" s="25">
        <v>403485239</v>
      </c>
    </row>
    <row r="56" spans="1:11" ht="13.5">
      <c r="A56" s="22" t="s">
        <v>56</v>
      </c>
      <c r="B56" s="6">
        <v>0</v>
      </c>
      <c r="C56" s="6">
        <v>5055491</v>
      </c>
      <c r="D56" s="23">
        <v>80714216</v>
      </c>
      <c r="E56" s="24">
        <v>145238817</v>
      </c>
      <c r="F56" s="6">
        <v>109998011</v>
      </c>
      <c r="G56" s="25">
        <v>109998011</v>
      </c>
      <c r="H56" s="26">
        <v>33680650</v>
      </c>
      <c r="I56" s="24">
        <v>188529563</v>
      </c>
      <c r="J56" s="6">
        <v>197971126</v>
      </c>
      <c r="K56" s="25">
        <v>208228387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255073920</v>
      </c>
      <c r="C59" s="6">
        <v>260362434</v>
      </c>
      <c r="D59" s="23">
        <v>0</v>
      </c>
      <c r="E59" s="24">
        <v>239282483</v>
      </c>
      <c r="F59" s="6">
        <v>239282483</v>
      </c>
      <c r="G59" s="25">
        <v>239282483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92776878</v>
      </c>
      <c r="C60" s="6">
        <v>87098421</v>
      </c>
      <c r="D60" s="23">
        <v>0</v>
      </c>
      <c r="E60" s="24">
        <v>91643561</v>
      </c>
      <c r="F60" s="6">
        <v>91643561</v>
      </c>
      <c r="G60" s="25">
        <v>91643561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16480</v>
      </c>
      <c r="C62" s="98">
        <v>16480</v>
      </c>
      <c r="D62" s="99">
        <v>0</v>
      </c>
      <c r="E62" s="97">
        <v>22000</v>
      </c>
      <c r="F62" s="98">
        <v>22000</v>
      </c>
      <c r="G62" s="99">
        <v>22000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13871</v>
      </c>
      <c r="C63" s="98">
        <v>13871</v>
      </c>
      <c r="D63" s="99">
        <v>0</v>
      </c>
      <c r="E63" s="97">
        <v>18033</v>
      </c>
      <c r="F63" s="98">
        <v>18033</v>
      </c>
      <c r="G63" s="99">
        <v>18033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14842</v>
      </c>
      <c r="C64" s="98">
        <v>14842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86487</v>
      </c>
      <c r="C65" s="98">
        <v>86487</v>
      </c>
      <c r="D65" s="99">
        <v>0</v>
      </c>
      <c r="E65" s="97">
        <v>86658</v>
      </c>
      <c r="F65" s="98">
        <v>86658</v>
      </c>
      <c r="G65" s="99">
        <v>86658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0.8513519048478766</v>
      </c>
      <c r="G70" s="5">
        <f t="shared" si="8"/>
        <v>0.8513519048478766</v>
      </c>
      <c r="H70" s="5">
        <f t="shared" si="8"/>
        <v>0</v>
      </c>
      <c r="I70" s="5">
        <f t="shared" si="8"/>
        <v>0.797580063775555</v>
      </c>
      <c r="J70" s="5">
        <f t="shared" si="8"/>
        <v>0.7976076677258058</v>
      </c>
      <c r="K70" s="5">
        <f t="shared" si="8"/>
        <v>0.7975876753702266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3251386942</v>
      </c>
      <c r="G71" s="2">
        <f t="shared" si="9"/>
        <v>3251386942</v>
      </c>
      <c r="H71" s="2">
        <f t="shared" si="9"/>
        <v>0</v>
      </c>
      <c r="I71" s="2">
        <f t="shared" si="9"/>
        <v>3413636727</v>
      </c>
      <c r="J71" s="2">
        <f t="shared" si="9"/>
        <v>3551044528</v>
      </c>
      <c r="K71" s="2">
        <f t="shared" si="9"/>
        <v>3720533911</v>
      </c>
    </row>
    <row r="72" spans="1:11" ht="12.75" hidden="1">
      <c r="A72" s="1" t="s">
        <v>104</v>
      </c>
      <c r="B72" s="2">
        <f>+B77</f>
        <v>0</v>
      </c>
      <c r="C72" s="2">
        <f aca="true" t="shared" si="10" ref="C72:K72">+C77</f>
        <v>326296193</v>
      </c>
      <c r="D72" s="2">
        <f t="shared" si="10"/>
        <v>3278991540</v>
      </c>
      <c r="E72" s="2">
        <f t="shared" si="10"/>
        <v>3885486940</v>
      </c>
      <c r="F72" s="2">
        <f t="shared" si="10"/>
        <v>3819086941</v>
      </c>
      <c r="G72" s="2">
        <f t="shared" si="10"/>
        <v>3819086941</v>
      </c>
      <c r="H72" s="2">
        <f t="shared" si="10"/>
        <v>3697307038</v>
      </c>
      <c r="I72" s="2">
        <f t="shared" si="10"/>
        <v>4279992545</v>
      </c>
      <c r="J72" s="2">
        <f t="shared" si="10"/>
        <v>4452119346</v>
      </c>
      <c r="K72" s="2">
        <f t="shared" si="10"/>
        <v>4664733453</v>
      </c>
    </row>
    <row r="73" spans="1:11" ht="12.75" hidden="1">
      <c r="A73" s="1" t="s">
        <v>105</v>
      </c>
      <c r="B73" s="2">
        <f>+B74</f>
        <v>-416861152.66666687</v>
      </c>
      <c r="C73" s="2">
        <f aca="true" t="shared" si="11" ref="C73:K73">+(C78+C80+C81+C82)-(B78+B80+B81+B82)</f>
        <v>-861114177</v>
      </c>
      <c r="D73" s="2">
        <f t="shared" si="11"/>
        <v>928610138</v>
      </c>
      <c r="E73" s="2">
        <f t="shared" si="11"/>
        <v>52816307</v>
      </c>
      <c r="F73" s="2">
        <f>+(F78+F80+F81+F82)-(D78+D80+D81+D82)</f>
        <v>-313467691</v>
      </c>
      <c r="G73" s="2">
        <f>+(G78+G80+G81+G82)-(D78+D80+D81+D82)</f>
        <v>-313467691</v>
      </c>
      <c r="H73" s="2">
        <f>+(H78+H80+H81+H82)-(D78+D80+D81+D82)</f>
        <v>845699397</v>
      </c>
      <c r="I73" s="2">
        <f>+(I78+I80+I81+I82)-(E78+E80+E81+E82)</f>
        <v>-355065257</v>
      </c>
      <c r="J73" s="2">
        <f t="shared" si="11"/>
        <v>12868270</v>
      </c>
      <c r="K73" s="2">
        <f t="shared" si="11"/>
        <v>13779225</v>
      </c>
    </row>
    <row r="74" spans="1:11" ht="12.75" hidden="1">
      <c r="A74" s="1" t="s">
        <v>106</v>
      </c>
      <c r="B74" s="2">
        <f>+TREND(C74:E74)</f>
        <v>-416861152.66666687</v>
      </c>
      <c r="C74" s="2">
        <f>+C73</f>
        <v>-861114177</v>
      </c>
      <c r="D74" s="2">
        <f aca="true" t="shared" si="12" ref="D74:K74">+D73</f>
        <v>928610138</v>
      </c>
      <c r="E74" s="2">
        <f t="shared" si="12"/>
        <v>52816307</v>
      </c>
      <c r="F74" s="2">
        <f t="shared" si="12"/>
        <v>-313467691</v>
      </c>
      <c r="G74" s="2">
        <f t="shared" si="12"/>
        <v>-313467691</v>
      </c>
      <c r="H74" s="2">
        <f t="shared" si="12"/>
        <v>845699397</v>
      </c>
      <c r="I74" s="2">
        <f t="shared" si="12"/>
        <v>-355065257</v>
      </c>
      <c r="J74" s="2">
        <f t="shared" si="12"/>
        <v>12868270</v>
      </c>
      <c r="K74" s="2">
        <f t="shared" si="12"/>
        <v>13779225</v>
      </c>
    </row>
    <row r="75" spans="1:11" ht="12.75" hidden="1">
      <c r="A75" s="1" t="s">
        <v>107</v>
      </c>
      <c r="B75" s="2">
        <f>+B84-(((B80+B81+B78)*B70)-B79)</f>
        <v>1173307393</v>
      </c>
      <c r="C75" s="2">
        <f aca="true" t="shared" si="13" ref="C75:K75">+C84-(((C80+C81+C78)*C70)-C79)</f>
        <v>152397221</v>
      </c>
      <c r="D75" s="2">
        <f t="shared" si="13"/>
        <v>2164780149</v>
      </c>
      <c r="E75" s="2">
        <f t="shared" si="13"/>
        <v>10961942390</v>
      </c>
      <c r="F75" s="2">
        <f t="shared" si="13"/>
        <v>4898009782.452765</v>
      </c>
      <c r="G75" s="2">
        <f t="shared" si="13"/>
        <v>4898009782.452765</v>
      </c>
      <c r="H75" s="2">
        <f t="shared" si="13"/>
        <v>1998581099</v>
      </c>
      <c r="I75" s="2">
        <f t="shared" si="13"/>
        <v>2581154902.561205</v>
      </c>
      <c r="J75" s="2">
        <f t="shared" si="13"/>
        <v>6575975834.5188</v>
      </c>
      <c r="K75" s="2">
        <f t="shared" si="13"/>
        <v>8475458757.080346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0</v>
      </c>
      <c r="C77" s="3">
        <v>326296193</v>
      </c>
      <c r="D77" s="3">
        <v>3278991540</v>
      </c>
      <c r="E77" s="3">
        <v>3885486940</v>
      </c>
      <c r="F77" s="3">
        <v>3819086941</v>
      </c>
      <c r="G77" s="3">
        <v>3819086941</v>
      </c>
      <c r="H77" s="3">
        <v>3697307038</v>
      </c>
      <c r="I77" s="3">
        <v>4279992545</v>
      </c>
      <c r="J77" s="3">
        <v>4452119346</v>
      </c>
      <c r="K77" s="3">
        <v>4664733453</v>
      </c>
    </row>
    <row r="78" spans="1:11" ht="12.75" hidden="1">
      <c r="A78" s="1" t="s">
        <v>66</v>
      </c>
      <c r="B78" s="3">
        <v>2050338</v>
      </c>
      <c r="C78" s="3">
        <v>-206067</v>
      </c>
      <c r="D78" s="3">
        <v>1592993</v>
      </c>
      <c r="E78" s="3">
        <v>141918</v>
      </c>
      <c r="F78" s="3">
        <v>141918</v>
      </c>
      <c r="G78" s="3">
        <v>141918</v>
      </c>
      <c r="H78" s="3">
        <v>-302666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990478023</v>
      </c>
      <c r="C79" s="3">
        <v>472347407</v>
      </c>
      <c r="D79" s="3">
        <v>1715774017</v>
      </c>
      <c r="E79" s="3">
        <v>949466251</v>
      </c>
      <c r="F79" s="3">
        <v>-1638999608</v>
      </c>
      <c r="G79" s="3">
        <v>-1638999608</v>
      </c>
      <c r="H79" s="3">
        <v>1788918954</v>
      </c>
      <c r="I79" s="3">
        <v>-169125798</v>
      </c>
      <c r="J79" s="3">
        <v>-176138500</v>
      </c>
      <c r="K79" s="3">
        <v>-183526784</v>
      </c>
    </row>
    <row r="80" spans="1:11" ht="12.75" hidden="1">
      <c r="A80" s="1" t="s">
        <v>68</v>
      </c>
      <c r="B80" s="3">
        <v>411928584</v>
      </c>
      <c r="C80" s="3">
        <v>-365896511</v>
      </c>
      <c r="D80" s="3">
        <v>530211410</v>
      </c>
      <c r="E80" s="3">
        <v>549567283</v>
      </c>
      <c r="F80" s="3">
        <v>183283285</v>
      </c>
      <c r="G80" s="3">
        <v>183283285</v>
      </c>
      <c r="H80" s="3">
        <v>1082886329</v>
      </c>
      <c r="I80" s="3">
        <v>190431333</v>
      </c>
      <c r="J80" s="3">
        <v>198429449</v>
      </c>
      <c r="K80" s="3">
        <v>207160344</v>
      </c>
    </row>
    <row r="81" spans="1:11" ht="12.75" hidden="1">
      <c r="A81" s="1" t="s">
        <v>69</v>
      </c>
      <c r="B81" s="3">
        <v>123267282</v>
      </c>
      <c r="C81" s="3">
        <v>42361310</v>
      </c>
      <c r="D81" s="3">
        <v>72852870</v>
      </c>
      <c r="E81" s="3">
        <v>107001078</v>
      </c>
      <c r="F81" s="3">
        <v>107001078</v>
      </c>
      <c r="G81" s="3">
        <v>107001078</v>
      </c>
      <c r="H81" s="3">
        <v>367972897</v>
      </c>
      <c r="I81" s="3">
        <v>111174120</v>
      </c>
      <c r="J81" s="3">
        <v>116000000</v>
      </c>
      <c r="K81" s="3">
        <v>121000000</v>
      </c>
    </row>
    <row r="82" spans="1:11" ht="12.75" hidden="1">
      <c r="A82" s="1" t="s">
        <v>70</v>
      </c>
      <c r="B82" s="3">
        <v>166386</v>
      </c>
      <c r="C82" s="3">
        <v>39681</v>
      </c>
      <c r="D82" s="3">
        <v>251278</v>
      </c>
      <c r="E82" s="3">
        <v>1014579</v>
      </c>
      <c r="F82" s="3">
        <v>1014579</v>
      </c>
      <c r="G82" s="3">
        <v>1014579</v>
      </c>
      <c r="H82" s="3">
        <v>51388</v>
      </c>
      <c r="I82" s="3">
        <v>1054148</v>
      </c>
      <c r="J82" s="3">
        <v>1098422</v>
      </c>
      <c r="K82" s="3">
        <v>1146752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3251386942</v>
      </c>
      <c r="G83" s="3">
        <v>3251386942</v>
      </c>
      <c r="H83" s="3">
        <v>0</v>
      </c>
      <c r="I83" s="3">
        <v>3413636727</v>
      </c>
      <c r="J83" s="3">
        <v>3551044528</v>
      </c>
      <c r="K83" s="3">
        <v>3720533911</v>
      </c>
    </row>
    <row r="84" spans="1:11" ht="12.75" hidden="1">
      <c r="A84" s="1" t="s">
        <v>72</v>
      </c>
      <c r="B84" s="3">
        <v>182829370</v>
      </c>
      <c r="C84" s="3">
        <v>-319950186</v>
      </c>
      <c r="D84" s="3">
        <v>449006132</v>
      </c>
      <c r="E84" s="3">
        <v>10012476139</v>
      </c>
      <c r="F84" s="3">
        <v>6784264358</v>
      </c>
      <c r="G84" s="3">
        <v>6784264358</v>
      </c>
      <c r="H84" s="3">
        <v>209662145</v>
      </c>
      <c r="I84" s="3">
        <v>2990835197</v>
      </c>
      <c r="J84" s="3">
        <v>7002905674</v>
      </c>
      <c r="K84" s="3">
        <v>8920722187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7451017</v>
      </c>
      <c r="C5" s="6">
        <v>7325475</v>
      </c>
      <c r="D5" s="23">
        <v>0</v>
      </c>
      <c r="E5" s="24">
        <v>6886633</v>
      </c>
      <c r="F5" s="6">
        <v>6886633</v>
      </c>
      <c r="G5" s="25">
        <v>6886633</v>
      </c>
      <c r="H5" s="26">
        <v>5859962</v>
      </c>
      <c r="I5" s="24">
        <v>7155212</v>
      </c>
      <c r="J5" s="6">
        <v>7175872</v>
      </c>
      <c r="K5" s="25">
        <v>7189645</v>
      </c>
    </row>
    <row r="6" spans="1:11" ht="13.5">
      <c r="A6" s="22" t="s">
        <v>18</v>
      </c>
      <c r="B6" s="6">
        <v>59163555</v>
      </c>
      <c r="C6" s="6">
        <v>18216001</v>
      </c>
      <c r="D6" s="23">
        <v>0</v>
      </c>
      <c r="E6" s="24">
        <v>60042685</v>
      </c>
      <c r="F6" s="6">
        <v>60042685</v>
      </c>
      <c r="G6" s="25">
        <v>60042685</v>
      </c>
      <c r="H6" s="26">
        <v>36351969</v>
      </c>
      <c r="I6" s="24">
        <v>68652346</v>
      </c>
      <c r="J6" s="6">
        <v>64683872</v>
      </c>
      <c r="K6" s="25">
        <v>64713773</v>
      </c>
    </row>
    <row r="7" spans="1:11" ht="13.5">
      <c r="A7" s="22" t="s">
        <v>19</v>
      </c>
      <c r="B7" s="6">
        <v>102854</v>
      </c>
      <c r="C7" s="6">
        <v>81975</v>
      </c>
      <c r="D7" s="23">
        <v>0</v>
      </c>
      <c r="E7" s="24">
        <v>54967</v>
      </c>
      <c r="F7" s="6">
        <v>54967</v>
      </c>
      <c r="G7" s="25">
        <v>54967</v>
      </c>
      <c r="H7" s="26">
        <v>5182</v>
      </c>
      <c r="I7" s="24">
        <v>57111</v>
      </c>
      <c r="J7" s="6">
        <v>57276</v>
      </c>
      <c r="K7" s="25">
        <v>57386</v>
      </c>
    </row>
    <row r="8" spans="1:11" ht="13.5">
      <c r="A8" s="22" t="s">
        <v>20</v>
      </c>
      <c r="B8" s="6">
        <v>94378664</v>
      </c>
      <c r="C8" s="6">
        <v>125992571</v>
      </c>
      <c r="D8" s="23">
        <v>0</v>
      </c>
      <c r="E8" s="24">
        <v>104636850</v>
      </c>
      <c r="F8" s="6">
        <v>104636850</v>
      </c>
      <c r="G8" s="25">
        <v>104636850</v>
      </c>
      <c r="H8" s="26">
        <v>63117947</v>
      </c>
      <c r="I8" s="24">
        <v>110772300</v>
      </c>
      <c r="J8" s="6">
        <v>117920800</v>
      </c>
      <c r="K8" s="25">
        <v>119367450</v>
      </c>
    </row>
    <row r="9" spans="1:11" ht="13.5">
      <c r="A9" s="22" t="s">
        <v>21</v>
      </c>
      <c r="B9" s="6">
        <v>62187345</v>
      </c>
      <c r="C9" s="6">
        <v>34846290</v>
      </c>
      <c r="D9" s="23">
        <v>0</v>
      </c>
      <c r="E9" s="24">
        <v>79975414</v>
      </c>
      <c r="F9" s="6">
        <v>79975414</v>
      </c>
      <c r="G9" s="25">
        <v>79975414</v>
      </c>
      <c r="H9" s="26">
        <v>11645457</v>
      </c>
      <c r="I9" s="24">
        <v>73616351</v>
      </c>
      <c r="J9" s="6">
        <v>75107287</v>
      </c>
      <c r="K9" s="25">
        <v>75251443</v>
      </c>
    </row>
    <row r="10" spans="1:11" ht="25.5">
      <c r="A10" s="27" t="s">
        <v>96</v>
      </c>
      <c r="B10" s="28">
        <f>SUM(B5:B9)</f>
        <v>223283435</v>
      </c>
      <c r="C10" s="29">
        <f aca="true" t="shared" si="0" ref="C10:K10">SUM(C5:C9)</f>
        <v>186462312</v>
      </c>
      <c r="D10" s="30">
        <f t="shared" si="0"/>
        <v>0</v>
      </c>
      <c r="E10" s="28">
        <f t="shared" si="0"/>
        <v>251596549</v>
      </c>
      <c r="F10" s="29">
        <f t="shared" si="0"/>
        <v>251596549</v>
      </c>
      <c r="G10" s="31">
        <f t="shared" si="0"/>
        <v>251596549</v>
      </c>
      <c r="H10" s="32">
        <f t="shared" si="0"/>
        <v>116980517</v>
      </c>
      <c r="I10" s="28">
        <f t="shared" si="0"/>
        <v>260253320</v>
      </c>
      <c r="J10" s="29">
        <f t="shared" si="0"/>
        <v>264945107</v>
      </c>
      <c r="K10" s="31">
        <f t="shared" si="0"/>
        <v>266579697</v>
      </c>
    </row>
    <row r="11" spans="1:11" ht="13.5">
      <c r="A11" s="22" t="s">
        <v>22</v>
      </c>
      <c r="B11" s="6">
        <v>58292262</v>
      </c>
      <c r="C11" s="6">
        <v>58888769</v>
      </c>
      <c r="D11" s="23">
        <v>0</v>
      </c>
      <c r="E11" s="24">
        <v>61978074</v>
      </c>
      <c r="F11" s="6">
        <v>61978074</v>
      </c>
      <c r="G11" s="25">
        <v>61978074</v>
      </c>
      <c r="H11" s="26">
        <v>40420794</v>
      </c>
      <c r="I11" s="24">
        <v>77256258</v>
      </c>
      <c r="J11" s="6">
        <v>77476179</v>
      </c>
      <c r="K11" s="25">
        <v>77622788</v>
      </c>
    </row>
    <row r="12" spans="1:11" ht="13.5">
      <c r="A12" s="22" t="s">
        <v>23</v>
      </c>
      <c r="B12" s="6">
        <v>4637295</v>
      </c>
      <c r="C12" s="6">
        <v>4715255</v>
      </c>
      <c r="D12" s="23">
        <v>0</v>
      </c>
      <c r="E12" s="24">
        <v>4669195</v>
      </c>
      <c r="F12" s="6">
        <v>4669195</v>
      </c>
      <c r="G12" s="25">
        <v>4669195</v>
      </c>
      <c r="H12" s="26">
        <v>3081838</v>
      </c>
      <c r="I12" s="24">
        <v>4974032</v>
      </c>
      <c r="J12" s="6">
        <v>4988189</v>
      </c>
      <c r="K12" s="25">
        <v>4997628</v>
      </c>
    </row>
    <row r="13" spans="1:11" ht="13.5">
      <c r="A13" s="22" t="s">
        <v>97</v>
      </c>
      <c r="B13" s="6">
        <v>29164845</v>
      </c>
      <c r="C13" s="6">
        <v>23353921</v>
      </c>
      <c r="D13" s="23">
        <v>0</v>
      </c>
      <c r="E13" s="24">
        <v>40546825</v>
      </c>
      <c r="F13" s="6">
        <v>40546825</v>
      </c>
      <c r="G13" s="25">
        <v>40546825</v>
      </c>
      <c r="H13" s="26">
        <v>-434065</v>
      </c>
      <c r="I13" s="24">
        <v>32443878</v>
      </c>
      <c r="J13" s="6">
        <v>32516343</v>
      </c>
      <c r="K13" s="25">
        <v>32547984</v>
      </c>
    </row>
    <row r="14" spans="1:11" ht="13.5">
      <c r="A14" s="22" t="s">
        <v>24</v>
      </c>
      <c r="B14" s="6">
        <v>4692627</v>
      </c>
      <c r="C14" s="6">
        <v>8616831</v>
      </c>
      <c r="D14" s="23">
        <v>0</v>
      </c>
      <c r="E14" s="24">
        <v>1713839</v>
      </c>
      <c r="F14" s="6">
        <v>1713839</v>
      </c>
      <c r="G14" s="25">
        <v>1713839</v>
      </c>
      <c r="H14" s="26">
        <v>-1265159</v>
      </c>
      <c r="I14" s="24">
        <v>1780679</v>
      </c>
      <c r="J14" s="6">
        <v>1785820</v>
      </c>
      <c r="K14" s="25">
        <v>1789248</v>
      </c>
    </row>
    <row r="15" spans="1:11" ht="13.5">
      <c r="A15" s="22" t="s">
        <v>98</v>
      </c>
      <c r="B15" s="6">
        <v>33723911</v>
      </c>
      <c r="C15" s="6">
        <v>40685766</v>
      </c>
      <c r="D15" s="23">
        <v>0</v>
      </c>
      <c r="E15" s="24">
        <v>44050459</v>
      </c>
      <c r="F15" s="6">
        <v>44050459</v>
      </c>
      <c r="G15" s="25">
        <v>44050459</v>
      </c>
      <c r="H15" s="26">
        <v>14697612</v>
      </c>
      <c r="I15" s="24">
        <v>46467909</v>
      </c>
      <c r="J15" s="6">
        <v>44450489</v>
      </c>
      <c r="K15" s="25">
        <v>44471874</v>
      </c>
    </row>
    <row r="16" spans="1:11" ht="13.5">
      <c r="A16" s="22" t="s">
        <v>20</v>
      </c>
      <c r="B16" s="6">
        <v>1453446</v>
      </c>
      <c r="C16" s="6">
        <v>1375559</v>
      </c>
      <c r="D16" s="23">
        <v>0</v>
      </c>
      <c r="E16" s="24">
        <v>2566870</v>
      </c>
      <c r="F16" s="6">
        <v>2566870</v>
      </c>
      <c r="G16" s="25">
        <v>2566870</v>
      </c>
      <c r="H16" s="26">
        <v>926215</v>
      </c>
      <c r="I16" s="24">
        <v>2535709</v>
      </c>
      <c r="J16" s="6">
        <v>2543027</v>
      </c>
      <c r="K16" s="25">
        <v>2547907</v>
      </c>
    </row>
    <row r="17" spans="1:11" ht="13.5">
      <c r="A17" s="22" t="s">
        <v>25</v>
      </c>
      <c r="B17" s="6">
        <v>126206176</v>
      </c>
      <c r="C17" s="6">
        <v>73899501</v>
      </c>
      <c r="D17" s="23">
        <v>0</v>
      </c>
      <c r="E17" s="24">
        <v>85363928</v>
      </c>
      <c r="F17" s="6">
        <v>85363928</v>
      </c>
      <c r="G17" s="25">
        <v>85363928</v>
      </c>
      <c r="H17" s="26">
        <v>15277614</v>
      </c>
      <c r="I17" s="24">
        <v>82352413</v>
      </c>
      <c r="J17" s="6">
        <v>82564182</v>
      </c>
      <c r="K17" s="25">
        <v>82705360</v>
      </c>
    </row>
    <row r="18" spans="1:11" ht="13.5">
      <c r="A18" s="33" t="s">
        <v>26</v>
      </c>
      <c r="B18" s="34">
        <f>SUM(B11:B17)</f>
        <v>258170562</v>
      </c>
      <c r="C18" s="35">
        <f aca="true" t="shared" si="1" ref="C18:K18">SUM(C11:C17)</f>
        <v>211535602</v>
      </c>
      <c r="D18" s="36">
        <f t="shared" si="1"/>
        <v>0</v>
      </c>
      <c r="E18" s="34">
        <f t="shared" si="1"/>
        <v>240889190</v>
      </c>
      <c r="F18" s="35">
        <f t="shared" si="1"/>
        <v>240889190</v>
      </c>
      <c r="G18" s="37">
        <f t="shared" si="1"/>
        <v>240889190</v>
      </c>
      <c r="H18" s="38">
        <f t="shared" si="1"/>
        <v>72704849</v>
      </c>
      <c r="I18" s="34">
        <f t="shared" si="1"/>
        <v>247810878</v>
      </c>
      <c r="J18" s="35">
        <f t="shared" si="1"/>
        <v>246324229</v>
      </c>
      <c r="K18" s="37">
        <f t="shared" si="1"/>
        <v>246682789</v>
      </c>
    </row>
    <row r="19" spans="1:11" ht="13.5">
      <c r="A19" s="33" t="s">
        <v>27</v>
      </c>
      <c r="B19" s="39">
        <f>+B10-B18</f>
        <v>-34887127</v>
      </c>
      <c r="C19" s="40">
        <f aca="true" t="shared" si="2" ref="C19:K19">+C10-C18</f>
        <v>-25073290</v>
      </c>
      <c r="D19" s="41">
        <f t="shared" si="2"/>
        <v>0</v>
      </c>
      <c r="E19" s="39">
        <f t="shared" si="2"/>
        <v>10707359</v>
      </c>
      <c r="F19" s="40">
        <f t="shared" si="2"/>
        <v>10707359</v>
      </c>
      <c r="G19" s="42">
        <f t="shared" si="2"/>
        <v>10707359</v>
      </c>
      <c r="H19" s="43">
        <f t="shared" si="2"/>
        <v>44275668</v>
      </c>
      <c r="I19" s="39">
        <f t="shared" si="2"/>
        <v>12442442</v>
      </c>
      <c r="J19" s="40">
        <f t="shared" si="2"/>
        <v>18620878</v>
      </c>
      <c r="K19" s="42">
        <f t="shared" si="2"/>
        <v>19896908</v>
      </c>
    </row>
    <row r="20" spans="1:11" ht="25.5">
      <c r="A20" s="44" t="s">
        <v>28</v>
      </c>
      <c r="B20" s="45">
        <v>0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-34887127</v>
      </c>
      <c r="C22" s="58">
        <f aca="true" t="shared" si="3" ref="C22:K22">SUM(C19:C21)</f>
        <v>-25073290</v>
      </c>
      <c r="D22" s="59">
        <f t="shared" si="3"/>
        <v>0</v>
      </c>
      <c r="E22" s="57">
        <f t="shared" si="3"/>
        <v>10707359</v>
      </c>
      <c r="F22" s="58">
        <f t="shared" si="3"/>
        <v>10707359</v>
      </c>
      <c r="G22" s="60">
        <f t="shared" si="3"/>
        <v>10707359</v>
      </c>
      <c r="H22" s="61">
        <f t="shared" si="3"/>
        <v>44275668</v>
      </c>
      <c r="I22" s="57">
        <f t="shared" si="3"/>
        <v>12442442</v>
      </c>
      <c r="J22" s="58">
        <f t="shared" si="3"/>
        <v>18620878</v>
      </c>
      <c r="K22" s="60">
        <f t="shared" si="3"/>
        <v>19896908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-34887127</v>
      </c>
      <c r="C24" s="40">
        <f aca="true" t="shared" si="4" ref="C24:K24">SUM(C22:C23)</f>
        <v>-25073290</v>
      </c>
      <c r="D24" s="41">
        <f t="shared" si="4"/>
        <v>0</v>
      </c>
      <c r="E24" s="39">
        <f t="shared" si="4"/>
        <v>10707359</v>
      </c>
      <c r="F24" s="40">
        <f t="shared" si="4"/>
        <v>10707359</v>
      </c>
      <c r="G24" s="42">
        <f t="shared" si="4"/>
        <v>10707359</v>
      </c>
      <c r="H24" s="43">
        <f t="shared" si="4"/>
        <v>44275668</v>
      </c>
      <c r="I24" s="39">
        <f t="shared" si="4"/>
        <v>12442442</v>
      </c>
      <c r="J24" s="40">
        <f t="shared" si="4"/>
        <v>18620878</v>
      </c>
      <c r="K24" s="42">
        <f t="shared" si="4"/>
        <v>19896908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24283649</v>
      </c>
      <c r="C27" s="7">
        <v>39967632</v>
      </c>
      <c r="D27" s="69">
        <v>0</v>
      </c>
      <c r="E27" s="70">
        <v>33912150</v>
      </c>
      <c r="F27" s="7">
        <v>19132273</v>
      </c>
      <c r="G27" s="71">
        <v>19132273</v>
      </c>
      <c r="H27" s="72">
        <v>29022483</v>
      </c>
      <c r="I27" s="70">
        <v>28255150</v>
      </c>
      <c r="J27" s="7">
        <v>46103200</v>
      </c>
      <c r="K27" s="71">
        <v>48698550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26255150</v>
      </c>
      <c r="J28" s="6">
        <v>46103200</v>
      </c>
      <c r="K28" s="25">
        <v>48698550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2000000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28255150</v>
      </c>
      <c r="J32" s="7">
        <f t="shared" si="5"/>
        <v>46103200</v>
      </c>
      <c r="K32" s="71">
        <f t="shared" si="5"/>
        <v>48698550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137788367</v>
      </c>
      <c r="C35" s="6">
        <v>207542580</v>
      </c>
      <c r="D35" s="23">
        <v>0</v>
      </c>
      <c r="E35" s="24">
        <v>248110326</v>
      </c>
      <c r="F35" s="6">
        <v>363464852</v>
      </c>
      <c r="G35" s="25">
        <v>363464852</v>
      </c>
      <c r="H35" s="26">
        <v>637093940</v>
      </c>
      <c r="I35" s="24">
        <v>107327754</v>
      </c>
      <c r="J35" s="6">
        <v>107632071</v>
      </c>
      <c r="K35" s="25">
        <v>106639311</v>
      </c>
    </row>
    <row r="36" spans="1:11" ht="13.5">
      <c r="A36" s="22" t="s">
        <v>39</v>
      </c>
      <c r="B36" s="6">
        <v>589468201</v>
      </c>
      <c r="C36" s="6">
        <v>602563499</v>
      </c>
      <c r="D36" s="23">
        <v>0</v>
      </c>
      <c r="E36" s="24">
        <v>602972619</v>
      </c>
      <c r="F36" s="6">
        <v>523626875</v>
      </c>
      <c r="G36" s="25">
        <v>523626875</v>
      </c>
      <c r="H36" s="26">
        <v>12405003</v>
      </c>
      <c r="I36" s="24">
        <v>627173894</v>
      </c>
      <c r="J36" s="6">
        <v>649550890</v>
      </c>
      <c r="K36" s="25">
        <v>674460425</v>
      </c>
    </row>
    <row r="37" spans="1:11" ht="13.5">
      <c r="A37" s="22" t="s">
        <v>40</v>
      </c>
      <c r="B37" s="6">
        <v>233998731</v>
      </c>
      <c r="C37" s="6">
        <v>183821632</v>
      </c>
      <c r="D37" s="23">
        <v>0</v>
      </c>
      <c r="E37" s="24">
        <v>228542245</v>
      </c>
      <c r="F37" s="6">
        <v>343750644</v>
      </c>
      <c r="G37" s="25">
        <v>343750644</v>
      </c>
      <c r="H37" s="26">
        <v>591821065</v>
      </c>
      <c r="I37" s="24">
        <v>239613456</v>
      </c>
      <c r="J37" s="6">
        <v>227322118</v>
      </c>
      <c r="K37" s="25">
        <v>215007188</v>
      </c>
    </row>
    <row r="38" spans="1:11" ht="13.5">
      <c r="A38" s="22" t="s">
        <v>41</v>
      </c>
      <c r="B38" s="6">
        <v>844000</v>
      </c>
      <c r="C38" s="6">
        <v>116430943</v>
      </c>
      <c r="D38" s="23">
        <v>0</v>
      </c>
      <c r="E38" s="24">
        <v>116875746</v>
      </c>
      <c r="F38" s="6">
        <v>100613846</v>
      </c>
      <c r="G38" s="25">
        <v>100613846</v>
      </c>
      <c r="H38" s="26">
        <v>24497429</v>
      </c>
      <c r="I38" s="24">
        <v>148771893</v>
      </c>
      <c r="J38" s="6">
        <v>161098819</v>
      </c>
      <c r="K38" s="25">
        <v>173449085</v>
      </c>
    </row>
    <row r="39" spans="1:11" ht="13.5">
      <c r="A39" s="22" t="s">
        <v>42</v>
      </c>
      <c r="B39" s="6">
        <v>516979350</v>
      </c>
      <c r="C39" s="6">
        <v>534926797</v>
      </c>
      <c r="D39" s="23">
        <v>0</v>
      </c>
      <c r="E39" s="24">
        <v>494957606</v>
      </c>
      <c r="F39" s="6">
        <v>432019878</v>
      </c>
      <c r="G39" s="25">
        <v>432019878</v>
      </c>
      <c r="H39" s="26">
        <v>0</v>
      </c>
      <c r="I39" s="24">
        <v>333673857</v>
      </c>
      <c r="J39" s="6">
        <v>350141146</v>
      </c>
      <c r="K39" s="25">
        <v>372746555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2670899</v>
      </c>
      <c r="C42" s="6">
        <v>60081852</v>
      </c>
      <c r="D42" s="23">
        <v>0</v>
      </c>
      <c r="E42" s="24">
        <v>-54158296</v>
      </c>
      <c r="F42" s="6">
        <v>141341286</v>
      </c>
      <c r="G42" s="25">
        <v>141341286</v>
      </c>
      <c r="H42" s="26">
        <v>214643610</v>
      </c>
      <c r="I42" s="24">
        <v>53185890</v>
      </c>
      <c r="J42" s="6">
        <v>59460265</v>
      </c>
      <c r="K42" s="25">
        <v>60783587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-28255150</v>
      </c>
      <c r="J43" s="6">
        <v>-46103200</v>
      </c>
      <c r="K43" s="25">
        <v>-48698550</v>
      </c>
    </row>
    <row r="44" spans="1:11" ht="13.5">
      <c r="A44" s="22" t="s">
        <v>46</v>
      </c>
      <c r="B44" s="6">
        <v>1920216</v>
      </c>
      <c r="C44" s="6">
        <v>15455564</v>
      </c>
      <c r="D44" s="23">
        <v>0</v>
      </c>
      <c r="E44" s="24">
        <v>16247715</v>
      </c>
      <c r="F44" s="6">
        <v>1108417</v>
      </c>
      <c r="G44" s="25">
        <v>1108417</v>
      </c>
      <c r="H44" s="26">
        <v>127585</v>
      </c>
      <c r="I44" s="24">
        <v>1359254</v>
      </c>
      <c r="J44" s="6">
        <v>0</v>
      </c>
      <c r="K44" s="25">
        <v>0</v>
      </c>
    </row>
    <row r="45" spans="1:11" ht="13.5">
      <c r="A45" s="33" t="s">
        <v>47</v>
      </c>
      <c r="B45" s="7">
        <v>4591115</v>
      </c>
      <c r="C45" s="7">
        <v>75537416</v>
      </c>
      <c r="D45" s="69">
        <v>0</v>
      </c>
      <c r="E45" s="70">
        <v>-3490686</v>
      </c>
      <c r="F45" s="7">
        <v>101917796</v>
      </c>
      <c r="G45" s="71">
        <v>101917796</v>
      </c>
      <c r="H45" s="72">
        <v>214643610</v>
      </c>
      <c r="I45" s="70">
        <v>91691479</v>
      </c>
      <c r="J45" s="7">
        <v>121713438</v>
      </c>
      <c r="K45" s="71">
        <v>151874669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2670899</v>
      </c>
      <c r="C48" s="6">
        <v>60438782</v>
      </c>
      <c r="D48" s="23">
        <v>0</v>
      </c>
      <c r="E48" s="24">
        <v>43948367</v>
      </c>
      <c r="F48" s="6">
        <v>67489473</v>
      </c>
      <c r="G48" s="25">
        <v>67489473</v>
      </c>
      <c r="H48" s="26">
        <v>106224753</v>
      </c>
      <c r="I48" s="24">
        <v>111126005</v>
      </c>
      <c r="J48" s="6">
        <v>142559264</v>
      </c>
      <c r="K48" s="25">
        <v>172755191</v>
      </c>
    </row>
    <row r="49" spans="1:11" ht="13.5">
      <c r="A49" s="22" t="s">
        <v>50</v>
      </c>
      <c r="B49" s="6">
        <f>+B75</f>
        <v>281773361</v>
      </c>
      <c r="C49" s="6">
        <f aca="true" t="shared" si="6" ref="C49:K49">+C75</f>
        <v>199863117.03439194</v>
      </c>
      <c r="D49" s="23">
        <f t="shared" si="6"/>
        <v>0</v>
      </c>
      <c r="E49" s="24">
        <f t="shared" si="6"/>
        <v>121751670.46038055</v>
      </c>
      <c r="F49" s="6">
        <f t="shared" si="6"/>
        <v>149865166</v>
      </c>
      <c r="G49" s="25">
        <f t="shared" si="6"/>
        <v>149865166</v>
      </c>
      <c r="H49" s="26">
        <f t="shared" si="6"/>
        <v>1115619431</v>
      </c>
      <c r="I49" s="24">
        <f t="shared" si="6"/>
        <v>271160797</v>
      </c>
      <c r="J49" s="6">
        <f t="shared" si="6"/>
        <v>298056881</v>
      </c>
      <c r="K49" s="25">
        <f t="shared" si="6"/>
        <v>325004589</v>
      </c>
    </row>
    <row r="50" spans="1:11" ht="13.5">
      <c r="A50" s="33" t="s">
        <v>51</v>
      </c>
      <c r="B50" s="7">
        <f>+B48-B49</f>
        <v>-279102462</v>
      </c>
      <c r="C50" s="7">
        <f aca="true" t="shared" si="7" ref="C50:K50">+C48-C49</f>
        <v>-139424335.03439194</v>
      </c>
      <c r="D50" s="69">
        <f t="shared" si="7"/>
        <v>0</v>
      </c>
      <c r="E50" s="70">
        <f t="shared" si="7"/>
        <v>-77803303.46038055</v>
      </c>
      <c r="F50" s="7">
        <f t="shared" si="7"/>
        <v>-82375693</v>
      </c>
      <c r="G50" s="71">
        <f t="shared" si="7"/>
        <v>-82375693</v>
      </c>
      <c r="H50" s="72">
        <f t="shared" si="7"/>
        <v>-1009394678</v>
      </c>
      <c r="I50" s="70">
        <f t="shared" si="7"/>
        <v>-160034792</v>
      </c>
      <c r="J50" s="7">
        <f t="shared" si="7"/>
        <v>-155497617</v>
      </c>
      <c r="K50" s="71">
        <f t="shared" si="7"/>
        <v>-152249398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589468201</v>
      </c>
      <c r="C53" s="6">
        <v>602563499</v>
      </c>
      <c r="D53" s="23">
        <v>0</v>
      </c>
      <c r="E53" s="24">
        <v>602972619</v>
      </c>
      <c r="F53" s="6">
        <v>523626875</v>
      </c>
      <c r="G53" s="25">
        <v>523626875</v>
      </c>
      <c r="H53" s="26">
        <v>12405003</v>
      </c>
      <c r="I53" s="24">
        <v>627173894</v>
      </c>
      <c r="J53" s="6">
        <v>649550890</v>
      </c>
      <c r="K53" s="25">
        <v>674460425</v>
      </c>
    </row>
    <row r="54" spans="1:11" ht="13.5">
      <c r="A54" s="22" t="s">
        <v>54</v>
      </c>
      <c r="B54" s="6">
        <v>0</v>
      </c>
      <c r="C54" s="6">
        <v>24062902</v>
      </c>
      <c r="D54" s="23">
        <v>0</v>
      </c>
      <c r="E54" s="24">
        <v>41426656</v>
      </c>
      <c r="F54" s="6">
        <v>41426656</v>
      </c>
      <c r="G54" s="25">
        <v>41426656</v>
      </c>
      <c r="H54" s="26">
        <v>0</v>
      </c>
      <c r="I54" s="24">
        <v>33408507</v>
      </c>
      <c r="J54" s="6">
        <v>33530957</v>
      </c>
      <c r="K54" s="25">
        <v>33612588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24815601</v>
      </c>
      <c r="F55" s="6">
        <v>25749753</v>
      </c>
      <c r="G55" s="25">
        <v>25749753</v>
      </c>
      <c r="H55" s="26">
        <v>7616353</v>
      </c>
      <c r="I55" s="24">
        <v>3402741</v>
      </c>
      <c r="J55" s="6">
        <v>18500000</v>
      </c>
      <c r="K55" s="25">
        <v>20000000</v>
      </c>
    </row>
    <row r="56" spans="1:11" ht="13.5">
      <c r="A56" s="22" t="s">
        <v>56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6794409</v>
      </c>
      <c r="F59" s="6">
        <v>6794409</v>
      </c>
      <c r="G59" s="25">
        <v>6794409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686215</v>
      </c>
      <c r="F60" s="6">
        <v>686215</v>
      </c>
      <c r="G60" s="25">
        <v>686215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4320</v>
      </c>
      <c r="C62" s="98">
        <v>4320</v>
      </c>
      <c r="D62" s="99">
        <v>0</v>
      </c>
      <c r="E62" s="97">
        <v>5210</v>
      </c>
      <c r="F62" s="98">
        <v>5210</v>
      </c>
      <c r="G62" s="99">
        <v>5210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14747</v>
      </c>
      <c r="C65" s="98">
        <v>14747</v>
      </c>
      <c r="D65" s="99">
        <v>0</v>
      </c>
      <c r="E65" s="97">
        <v>10095</v>
      </c>
      <c r="F65" s="98">
        <v>10095</v>
      </c>
      <c r="G65" s="99">
        <v>10095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0.003945267691288553</v>
      </c>
      <c r="D70" s="5">
        <f t="shared" si="8"/>
        <v>0</v>
      </c>
      <c r="E70" s="5">
        <f t="shared" si="8"/>
        <v>0.9752343314225393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183196</v>
      </c>
      <c r="D71" s="2">
        <f t="shared" si="9"/>
        <v>0</v>
      </c>
      <c r="E71" s="2">
        <f t="shared" si="9"/>
        <v>115386422</v>
      </c>
      <c r="F71" s="2">
        <f t="shared" si="9"/>
        <v>118316612</v>
      </c>
      <c r="G71" s="2">
        <f t="shared" si="9"/>
        <v>118316612</v>
      </c>
      <c r="H71" s="2">
        <f t="shared" si="9"/>
        <v>0</v>
      </c>
      <c r="I71" s="2">
        <f t="shared" si="9"/>
        <v>119720852</v>
      </c>
      <c r="J71" s="2">
        <f t="shared" si="9"/>
        <v>117178210</v>
      </c>
      <c r="K71" s="2">
        <f t="shared" si="9"/>
        <v>117308864</v>
      </c>
    </row>
    <row r="72" spans="1:11" ht="12.75" hidden="1">
      <c r="A72" s="1" t="s">
        <v>104</v>
      </c>
      <c r="B72" s="2">
        <f>+B77</f>
        <v>113708496</v>
      </c>
      <c r="C72" s="2">
        <f aca="true" t="shared" si="10" ref="C72:K72">+C77</f>
        <v>46434365</v>
      </c>
      <c r="D72" s="2">
        <f t="shared" si="10"/>
        <v>0</v>
      </c>
      <c r="E72" s="2">
        <f t="shared" si="10"/>
        <v>118316612</v>
      </c>
      <c r="F72" s="2">
        <f t="shared" si="10"/>
        <v>118316612</v>
      </c>
      <c r="G72" s="2">
        <f t="shared" si="10"/>
        <v>118316612</v>
      </c>
      <c r="H72" s="2">
        <f t="shared" si="10"/>
        <v>46080226</v>
      </c>
      <c r="I72" s="2">
        <f t="shared" si="10"/>
        <v>119720852</v>
      </c>
      <c r="J72" s="2">
        <f t="shared" si="10"/>
        <v>117178210</v>
      </c>
      <c r="K72" s="2">
        <f t="shared" si="10"/>
        <v>117308864</v>
      </c>
    </row>
    <row r="73" spans="1:11" ht="12.75" hidden="1">
      <c r="A73" s="1" t="s">
        <v>105</v>
      </c>
      <c r="B73" s="2">
        <f>+B74</f>
        <v>-50037498.83333334</v>
      </c>
      <c r="C73" s="2">
        <f aca="true" t="shared" si="11" ref="C73:K73">+(C78+C80+C81+C82)-(B78+B80+B81+B82)</f>
        <v>12232280</v>
      </c>
      <c r="D73" s="2">
        <f t="shared" si="11"/>
        <v>-97050947</v>
      </c>
      <c r="E73" s="2">
        <f t="shared" si="11"/>
        <v>167284499</v>
      </c>
      <c r="F73" s="2">
        <f>+(F78+F80+F81+F82)-(D78+D80+D81+D82)</f>
        <v>257293568</v>
      </c>
      <c r="G73" s="2">
        <f>+(G78+G80+G81+G82)-(D78+D80+D81+D82)</f>
        <v>257293568</v>
      </c>
      <c r="H73" s="2">
        <f>+(H78+H80+H81+H82)-(D78+D80+D81+D82)</f>
        <v>530873987</v>
      </c>
      <c r="I73" s="2">
        <f>+(I78+I80+I81+I82)-(E78+E80+E81+E82)</f>
        <v>-185672956</v>
      </c>
      <c r="J73" s="2">
        <f t="shared" si="11"/>
        <v>-39187422</v>
      </c>
      <c r="K73" s="2">
        <f t="shared" si="11"/>
        <v>-39262638</v>
      </c>
    </row>
    <row r="74" spans="1:11" ht="12.75" hidden="1">
      <c r="A74" s="1" t="s">
        <v>106</v>
      </c>
      <c r="B74" s="2">
        <f>+TREND(C74:E74)</f>
        <v>-50037498.83333334</v>
      </c>
      <c r="C74" s="2">
        <f>+C73</f>
        <v>12232280</v>
      </c>
      <c r="D74" s="2">
        <f aca="true" t="shared" si="12" ref="D74:K74">+D73</f>
        <v>-97050947</v>
      </c>
      <c r="E74" s="2">
        <f t="shared" si="12"/>
        <v>167284499</v>
      </c>
      <c r="F74" s="2">
        <f t="shared" si="12"/>
        <v>257293568</v>
      </c>
      <c r="G74" s="2">
        <f t="shared" si="12"/>
        <v>257293568</v>
      </c>
      <c r="H74" s="2">
        <f t="shared" si="12"/>
        <v>530873987</v>
      </c>
      <c r="I74" s="2">
        <f t="shared" si="12"/>
        <v>-185672956</v>
      </c>
      <c r="J74" s="2">
        <f t="shared" si="12"/>
        <v>-39187422</v>
      </c>
      <c r="K74" s="2">
        <f t="shared" si="12"/>
        <v>-39262638</v>
      </c>
    </row>
    <row r="75" spans="1:11" ht="12.75" hidden="1">
      <c r="A75" s="1" t="s">
        <v>107</v>
      </c>
      <c r="B75" s="2">
        <f>+B84-(((B80+B81+B78)*B70)-B79)</f>
        <v>281773361</v>
      </c>
      <c r="C75" s="2">
        <f aca="true" t="shared" si="13" ref="C75:K75">+C84-(((C80+C81+C78)*C70)-C79)</f>
        <v>199863117.03439194</v>
      </c>
      <c r="D75" s="2">
        <f t="shared" si="13"/>
        <v>0</v>
      </c>
      <c r="E75" s="2">
        <f t="shared" si="13"/>
        <v>121751670.46038055</v>
      </c>
      <c r="F75" s="2">
        <f t="shared" si="13"/>
        <v>149865166</v>
      </c>
      <c r="G75" s="2">
        <f t="shared" si="13"/>
        <v>149865166</v>
      </c>
      <c r="H75" s="2">
        <f t="shared" si="13"/>
        <v>1115619431</v>
      </c>
      <c r="I75" s="2">
        <f t="shared" si="13"/>
        <v>271160797</v>
      </c>
      <c r="J75" s="2">
        <f t="shared" si="13"/>
        <v>298056881</v>
      </c>
      <c r="K75" s="2">
        <f t="shared" si="13"/>
        <v>325004589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113708496</v>
      </c>
      <c r="C77" s="3">
        <v>46434365</v>
      </c>
      <c r="D77" s="3">
        <v>0</v>
      </c>
      <c r="E77" s="3">
        <v>118316612</v>
      </c>
      <c r="F77" s="3">
        <v>118316612</v>
      </c>
      <c r="G77" s="3">
        <v>118316612</v>
      </c>
      <c r="H77" s="3">
        <v>46080226</v>
      </c>
      <c r="I77" s="3">
        <v>119720852</v>
      </c>
      <c r="J77" s="3">
        <v>117178210</v>
      </c>
      <c r="K77" s="3">
        <v>117308864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197613151</v>
      </c>
      <c r="C79" s="3">
        <v>125855817</v>
      </c>
      <c r="D79" s="3">
        <v>0</v>
      </c>
      <c r="E79" s="3">
        <v>171752500</v>
      </c>
      <c r="F79" s="3">
        <v>274408709</v>
      </c>
      <c r="G79" s="3">
        <v>274408709</v>
      </c>
      <c r="H79" s="3">
        <v>592124730</v>
      </c>
      <c r="I79" s="3">
        <v>176146233</v>
      </c>
      <c r="J79" s="3">
        <v>163854895</v>
      </c>
      <c r="K79" s="3">
        <v>151539965</v>
      </c>
    </row>
    <row r="80" spans="1:11" ht="12.75" hidden="1">
      <c r="A80" s="1" t="s">
        <v>68</v>
      </c>
      <c r="B80" s="3">
        <v>34340867</v>
      </c>
      <c r="C80" s="3">
        <v>51488716</v>
      </c>
      <c r="D80" s="3">
        <v>0</v>
      </c>
      <c r="E80" s="3">
        <v>66591340</v>
      </c>
      <c r="F80" s="3">
        <v>98018512</v>
      </c>
      <c r="G80" s="3">
        <v>98018512</v>
      </c>
      <c r="H80" s="3">
        <v>499798275</v>
      </c>
      <c r="I80" s="3">
        <v>-61469803</v>
      </c>
      <c r="J80" s="3">
        <v>-100657225</v>
      </c>
      <c r="K80" s="3">
        <v>-139919863</v>
      </c>
    </row>
    <row r="81" spans="1:11" ht="12.75" hidden="1">
      <c r="A81" s="1" t="s">
        <v>69</v>
      </c>
      <c r="B81" s="3">
        <v>50477800</v>
      </c>
      <c r="C81" s="3">
        <v>45562231</v>
      </c>
      <c r="D81" s="3">
        <v>0</v>
      </c>
      <c r="E81" s="3">
        <v>100693159</v>
      </c>
      <c r="F81" s="3">
        <v>159275056</v>
      </c>
      <c r="G81" s="3">
        <v>159275056</v>
      </c>
      <c r="H81" s="3">
        <v>31075712</v>
      </c>
      <c r="I81" s="3">
        <v>43081346</v>
      </c>
      <c r="J81" s="3">
        <v>43081346</v>
      </c>
      <c r="K81" s="3">
        <v>43081346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183196</v>
      </c>
      <c r="D83" s="3">
        <v>0</v>
      </c>
      <c r="E83" s="3">
        <v>115386422</v>
      </c>
      <c r="F83" s="3">
        <v>118316612</v>
      </c>
      <c r="G83" s="3">
        <v>118316612</v>
      </c>
      <c r="H83" s="3">
        <v>0</v>
      </c>
      <c r="I83" s="3">
        <v>119720852</v>
      </c>
      <c r="J83" s="3">
        <v>117178210</v>
      </c>
      <c r="K83" s="3">
        <v>117308864</v>
      </c>
    </row>
    <row r="84" spans="1:11" ht="12.75" hidden="1">
      <c r="A84" s="1" t="s">
        <v>72</v>
      </c>
      <c r="B84" s="3">
        <v>84160210</v>
      </c>
      <c r="C84" s="3">
        <v>74390192</v>
      </c>
      <c r="D84" s="3">
        <v>0</v>
      </c>
      <c r="E84" s="3">
        <v>113140757</v>
      </c>
      <c r="F84" s="3">
        <v>132750025</v>
      </c>
      <c r="G84" s="3">
        <v>132750025</v>
      </c>
      <c r="H84" s="3">
        <v>523494701</v>
      </c>
      <c r="I84" s="3">
        <v>76626107</v>
      </c>
      <c r="J84" s="3">
        <v>76626107</v>
      </c>
      <c r="K84" s="3">
        <v>76626107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122556703</v>
      </c>
      <c r="C5" s="6">
        <v>134800239</v>
      </c>
      <c r="D5" s="23">
        <v>141419584</v>
      </c>
      <c r="E5" s="24">
        <v>148602075</v>
      </c>
      <c r="F5" s="6">
        <v>154602075</v>
      </c>
      <c r="G5" s="25">
        <v>154602075</v>
      </c>
      <c r="H5" s="26">
        <v>144972081</v>
      </c>
      <c r="I5" s="24">
        <v>149168373</v>
      </c>
      <c r="J5" s="6">
        <v>155433444</v>
      </c>
      <c r="K5" s="25">
        <v>162272515</v>
      </c>
    </row>
    <row r="6" spans="1:11" ht="13.5">
      <c r="A6" s="22" t="s">
        <v>18</v>
      </c>
      <c r="B6" s="6">
        <v>136000077</v>
      </c>
      <c r="C6" s="6">
        <v>154208722</v>
      </c>
      <c r="D6" s="23">
        <v>177042111</v>
      </c>
      <c r="E6" s="24">
        <v>186492720</v>
      </c>
      <c r="F6" s="6">
        <v>188012720</v>
      </c>
      <c r="G6" s="25">
        <v>188012720</v>
      </c>
      <c r="H6" s="26">
        <v>173182035</v>
      </c>
      <c r="I6" s="24">
        <v>189469142</v>
      </c>
      <c r="J6" s="6">
        <v>197426848</v>
      </c>
      <c r="K6" s="25">
        <v>206113629</v>
      </c>
    </row>
    <row r="7" spans="1:11" ht="13.5">
      <c r="A7" s="22" t="s">
        <v>19</v>
      </c>
      <c r="B7" s="6">
        <v>737153</v>
      </c>
      <c r="C7" s="6">
        <v>452791</v>
      </c>
      <c r="D7" s="23">
        <v>5586510</v>
      </c>
      <c r="E7" s="24">
        <v>5400000</v>
      </c>
      <c r="F7" s="6">
        <v>4400000</v>
      </c>
      <c r="G7" s="25">
        <v>4400000</v>
      </c>
      <c r="H7" s="26">
        <v>4146105</v>
      </c>
      <c r="I7" s="24">
        <v>5500000</v>
      </c>
      <c r="J7" s="6">
        <v>5731000</v>
      </c>
      <c r="K7" s="25">
        <v>5983164</v>
      </c>
    </row>
    <row r="8" spans="1:11" ht="13.5">
      <c r="A8" s="22" t="s">
        <v>20</v>
      </c>
      <c r="B8" s="6">
        <v>364005465</v>
      </c>
      <c r="C8" s="6">
        <v>397007798</v>
      </c>
      <c r="D8" s="23">
        <v>434445421</v>
      </c>
      <c r="E8" s="24">
        <v>467694767</v>
      </c>
      <c r="F8" s="6">
        <v>550001633</v>
      </c>
      <c r="G8" s="25">
        <v>550001633</v>
      </c>
      <c r="H8" s="26">
        <v>550122707</v>
      </c>
      <c r="I8" s="24">
        <v>485440130</v>
      </c>
      <c r="J8" s="6">
        <v>509446010</v>
      </c>
      <c r="K8" s="25">
        <v>501774830</v>
      </c>
    </row>
    <row r="9" spans="1:11" ht="13.5">
      <c r="A9" s="22" t="s">
        <v>21</v>
      </c>
      <c r="B9" s="6">
        <v>72286597</v>
      </c>
      <c r="C9" s="6">
        <v>55859791</v>
      </c>
      <c r="D9" s="23">
        <v>72405636</v>
      </c>
      <c r="E9" s="24">
        <v>67591050</v>
      </c>
      <c r="F9" s="6">
        <v>68746050</v>
      </c>
      <c r="G9" s="25">
        <v>68746050</v>
      </c>
      <c r="H9" s="26">
        <v>70181373</v>
      </c>
      <c r="I9" s="24">
        <v>72911157</v>
      </c>
      <c r="J9" s="6">
        <v>75973427</v>
      </c>
      <c r="K9" s="25">
        <v>79299855</v>
      </c>
    </row>
    <row r="10" spans="1:11" ht="25.5">
      <c r="A10" s="27" t="s">
        <v>96</v>
      </c>
      <c r="B10" s="28">
        <f>SUM(B5:B9)</f>
        <v>695585995</v>
      </c>
      <c r="C10" s="29">
        <f aca="true" t="shared" si="0" ref="C10:K10">SUM(C5:C9)</f>
        <v>742329341</v>
      </c>
      <c r="D10" s="30">
        <f t="shared" si="0"/>
        <v>830899262</v>
      </c>
      <c r="E10" s="28">
        <f t="shared" si="0"/>
        <v>875780612</v>
      </c>
      <c r="F10" s="29">
        <f t="shared" si="0"/>
        <v>965762478</v>
      </c>
      <c r="G10" s="31">
        <f t="shared" si="0"/>
        <v>965762478</v>
      </c>
      <c r="H10" s="32">
        <f t="shared" si="0"/>
        <v>942604301</v>
      </c>
      <c r="I10" s="28">
        <f t="shared" si="0"/>
        <v>902488802</v>
      </c>
      <c r="J10" s="29">
        <f t="shared" si="0"/>
        <v>944010729</v>
      </c>
      <c r="K10" s="31">
        <f t="shared" si="0"/>
        <v>955443993</v>
      </c>
    </row>
    <row r="11" spans="1:11" ht="13.5">
      <c r="A11" s="22" t="s">
        <v>22</v>
      </c>
      <c r="B11" s="6">
        <v>181640858</v>
      </c>
      <c r="C11" s="6">
        <v>194442065</v>
      </c>
      <c r="D11" s="23">
        <v>236924861</v>
      </c>
      <c r="E11" s="24">
        <v>270831407</v>
      </c>
      <c r="F11" s="6">
        <v>269960083</v>
      </c>
      <c r="G11" s="25">
        <v>269960083</v>
      </c>
      <c r="H11" s="26">
        <v>244934843</v>
      </c>
      <c r="I11" s="24">
        <v>260970750</v>
      </c>
      <c r="J11" s="6">
        <v>267006039</v>
      </c>
      <c r="K11" s="25">
        <v>275084783</v>
      </c>
    </row>
    <row r="12" spans="1:11" ht="13.5">
      <c r="A12" s="22" t="s">
        <v>23</v>
      </c>
      <c r="B12" s="6">
        <v>18738191</v>
      </c>
      <c r="C12" s="6">
        <v>22826949</v>
      </c>
      <c r="D12" s="23">
        <v>24128278</v>
      </c>
      <c r="E12" s="24">
        <v>24819114</v>
      </c>
      <c r="F12" s="6">
        <v>26362884</v>
      </c>
      <c r="G12" s="25">
        <v>26362884</v>
      </c>
      <c r="H12" s="26">
        <v>25027012</v>
      </c>
      <c r="I12" s="24">
        <v>25340033</v>
      </c>
      <c r="J12" s="6">
        <v>26100235</v>
      </c>
      <c r="K12" s="25">
        <v>26883241</v>
      </c>
    </row>
    <row r="13" spans="1:11" ht="13.5">
      <c r="A13" s="22" t="s">
        <v>97</v>
      </c>
      <c r="B13" s="6">
        <v>169445635</v>
      </c>
      <c r="C13" s="6">
        <v>159814361</v>
      </c>
      <c r="D13" s="23">
        <v>150615168</v>
      </c>
      <c r="E13" s="24">
        <v>133503316</v>
      </c>
      <c r="F13" s="6">
        <v>133503316</v>
      </c>
      <c r="G13" s="25">
        <v>133503316</v>
      </c>
      <c r="H13" s="26">
        <v>132007423</v>
      </c>
      <c r="I13" s="24">
        <v>167683656</v>
      </c>
      <c r="J13" s="6">
        <v>174726369</v>
      </c>
      <c r="K13" s="25">
        <v>182414326</v>
      </c>
    </row>
    <row r="14" spans="1:11" ht="13.5">
      <c r="A14" s="22" t="s">
        <v>24</v>
      </c>
      <c r="B14" s="6">
        <v>7323041</v>
      </c>
      <c r="C14" s="6">
        <v>6177547</v>
      </c>
      <c r="D14" s="23">
        <v>5347470</v>
      </c>
      <c r="E14" s="24">
        <v>3043808</v>
      </c>
      <c r="F14" s="6">
        <v>3043808</v>
      </c>
      <c r="G14" s="25">
        <v>3043808</v>
      </c>
      <c r="H14" s="26">
        <v>2955197</v>
      </c>
      <c r="I14" s="24">
        <v>3518305</v>
      </c>
      <c r="J14" s="6">
        <v>3666074</v>
      </c>
      <c r="K14" s="25">
        <v>3827381</v>
      </c>
    </row>
    <row r="15" spans="1:11" ht="13.5">
      <c r="A15" s="22" t="s">
        <v>98</v>
      </c>
      <c r="B15" s="6">
        <v>109501320</v>
      </c>
      <c r="C15" s="6">
        <v>114908202</v>
      </c>
      <c r="D15" s="23">
        <v>132620029</v>
      </c>
      <c r="E15" s="24">
        <v>86827300</v>
      </c>
      <c r="F15" s="6">
        <v>91460400</v>
      </c>
      <c r="G15" s="25">
        <v>91460400</v>
      </c>
      <c r="H15" s="26">
        <v>134489957</v>
      </c>
      <c r="I15" s="24">
        <v>28431000</v>
      </c>
      <c r="J15" s="6">
        <v>29624946</v>
      </c>
      <c r="K15" s="25">
        <v>30928444</v>
      </c>
    </row>
    <row r="16" spans="1:11" ht="13.5">
      <c r="A16" s="22" t="s">
        <v>20</v>
      </c>
      <c r="B16" s="6">
        <v>0</v>
      </c>
      <c r="C16" s="6">
        <v>74559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427140509</v>
      </c>
      <c r="C17" s="6">
        <v>577826784</v>
      </c>
      <c r="D17" s="23">
        <v>446488700</v>
      </c>
      <c r="E17" s="24">
        <v>335952317</v>
      </c>
      <c r="F17" s="6">
        <v>392639437</v>
      </c>
      <c r="G17" s="25">
        <v>392639437</v>
      </c>
      <c r="H17" s="26">
        <v>419300270</v>
      </c>
      <c r="I17" s="24">
        <v>370709087</v>
      </c>
      <c r="J17" s="6">
        <v>386630540</v>
      </c>
      <c r="K17" s="25">
        <v>401816016</v>
      </c>
    </row>
    <row r="18" spans="1:11" ht="13.5">
      <c r="A18" s="33" t="s">
        <v>26</v>
      </c>
      <c r="B18" s="34">
        <f>SUM(B11:B17)</f>
        <v>913789554</v>
      </c>
      <c r="C18" s="35">
        <f aca="true" t="shared" si="1" ref="C18:K18">SUM(C11:C17)</f>
        <v>1076070467</v>
      </c>
      <c r="D18" s="36">
        <f t="shared" si="1"/>
        <v>996124506</v>
      </c>
      <c r="E18" s="34">
        <f t="shared" si="1"/>
        <v>854977262</v>
      </c>
      <c r="F18" s="35">
        <f t="shared" si="1"/>
        <v>916969928</v>
      </c>
      <c r="G18" s="37">
        <f t="shared" si="1"/>
        <v>916969928</v>
      </c>
      <c r="H18" s="38">
        <f t="shared" si="1"/>
        <v>958714702</v>
      </c>
      <c r="I18" s="34">
        <f t="shared" si="1"/>
        <v>856652831</v>
      </c>
      <c r="J18" s="35">
        <f t="shared" si="1"/>
        <v>887754203</v>
      </c>
      <c r="K18" s="37">
        <f t="shared" si="1"/>
        <v>920954191</v>
      </c>
    </row>
    <row r="19" spans="1:11" ht="13.5">
      <c r="A19" s="33" t="s">
        <v>27</v>
      </c>
      <c r="B19" s="39">
        <f>+B10-B18</f>
        <v>-218203559</v>
      </c>
      <c r="C19" s="40">
        <f aca="true" t="shared" si="2" ref="C19:K19">+C10-C18</f>
        <v>-333741126</v>
      </c>
      <c r="D19" s="41">
        <f t="shared" si="2"/>
        <v>-165225244</v>
      </c>
      <c r="E19" s="39">
        <f t="shared" si="2"/>
        <v>20803350</v>
      </c>
      <c r="F19" s="40">
        <f t="shared" si="2"/>
        <v>48792550</v>
      </c>
      <c r="G19" s="42">
        <f t="shared" si="2"/>
        <v>48792550</v>
      </c>
      <c r="H19" s="43">
        <f t="shared" si="2"/>
        <v>-16110401</v>
      </c>
      <c r="I19" s="39">
        <f t="shared" si="2"/>
        <v>45835971</v>
      </c>
      <c r="J19" s="40">
        <f t="shared" si="2"/>
        <v>56256526</v>
      </c>
      <c r="K19" s="42">
        <f t="shared" si="2"/>
        <v>34489802</v>
      </c>
    </row>
    <row r="20" spans="1:11" ht="25.5">
      <c r="A20" s="44" t="s">
        <v>28</v>
      </c>
      <c r="B20" s="45">
        <v>191076910</v>
      </c>
      <c r="C20" s="46">
        <v>88203015</v>
      </c>
      <c r="D20" s="47">
        <v>68075622</v>
      </c>
      <c r="E20" s="45">
        <v>202495233</v>
      </c>
      <c r="F20" s="46">
        <v>252893855</v>
      </c>
      <c r="G20" s="48">
        <v>252893855</v>
      </c>
      <c r="H20" s="49">
        <v>212703850</v>
      </c>
      <c r="I20" s="45">
        <v>233759872</v>
      </c>
      <c r="J20" s="46">
        <v>215961991</v>
      </c>
      <c r="K20" s="48">
        <v>241602170</v>
      </c>
    </row>
    <row r="21" spans="1:11" ht="63.75">
      <c r="A21" s="50" t="s">
        <v>99</v>
      </c>
      <c r="B21" s="51">
        <v>0</v>
      </c>
      <c r="C21" s="52">
        <v>91481398</v>
      </c>
      <c r="D21" s="53">
        <v>96552077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-27126649</v>
      </c>
      <c r="C22" s="58">
        <f aca="true" t="shared" si="3" ref="C22:K22">SUM(C19:C21)</f>
        <v>-154056713</v>
      </c>
      <c r="D22" s="59">
        <f t="shared" si="3"/>
        <v>-597545</v>
      </c>
      <c r="E22" s="57">
        <f t="shared" si="3"/>
        <v>223298583</v>
      </c>
      <c r="F22" s="58">
        <f t="shared" si="3"/>
        <v>301686405</v>
      </c>
      <c r="G22" s="60">
        <f t="shared" si="3"/>
        <v>301686405</v>
      </c>
      <c r="H22" s="61">
        <f t="shared" si="3"/>
        <v>196593449</v>
      </c>
      <c r="I22" s="57">
        <f t="shared" si="3"/>
        <v>279595843</v>
      </c>
      <c r="J22" s="58">
        <f t="shared" si="3"/>
        <v>272218517</v>
      </c>
      <c r="K22" s="60">
        <f t="shared" si="3"/>
        <v>276091972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-27126649</v>
      </c>
      <c r="C24" s="40">
        <f aca="true" t="shared" si="4" ref="C24:K24">SUM(C22:C23)</f>
        <v>-154056713</v>
      </c>
      <c r="D24" s="41">
        <f t="shared" si="4"/>
        <v>-597545</v>
      </c>
      <c r="E24" s="39">
        <f t="shared" si="4"/>
        <v>223298583</v>
      </c>
      <c r="F24" s="40">
        <f t="shared" si="4"/>
        <v>301686405</v>
      </c>
      <c r="G24" s="42">
        <f t="shared" si="4"/>
        <v>301686405</v>
      </c>
      <c r="H24" s="43">
        <f t="shared" si="4"/>
        <v>196593449</v>
      </c>
      <c r="I24" s="39">
        <f t="shared" si="4"/>
        <v>279595843</v>
      </c>
      <c r="J24" s="40">
        <f t="shared" si="4"/>
        <v>272218517</v>
      </c>
      <c r="K24" s="42">
        <f t="shared" si="4"/>
        <v>276091972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47055385</v>
      </c>
      <c r="C27" s="7">
        <v>70100396</v>
      </c>
      <c r="D27" s="69">
        <v>22910641</v>
      </c>
      <c r="E27" s="70">
        <v>203495233</v>
      </c>
      <c r="F27" s="7">
        <v>253393855</v>
      </c>
      <c r="G27" s="71">
        <v>253393855</v>
      </c>
      <c r="H27" s="72">
        <v>179913710</v>
      </c>
      <c r="I27" s="70">
        <v>235159872</v>
      </c>
      <c r="J27" s="7">
        <v>217420791</v>
      </c>
      <c r="K27" s="71">
        <v>243125159</v>
      </c>
    </row>
    <row r="28" spans="1:11" ht="13.5">
      <c r="A28" s="73" t="s">
        <v>33</v>
      </c>
      <c r="B28" s="6">
        <v>34311535</v>
      </c>
      <c r="C28" s="6">
        <v>62181353</v>
      </c>
      <c r="D28" s="23">
        <v>22738383</v>
      </c>
      <c r="E28" s="24">
        <v>202495233</v>
      </c>
      <c r="F28" s="6">
        <v>252893855</v>
      </c>
      <c r="G28" s="25">
        <v>252893855</v>
      </c>
      <c r="H28" s="26">
        <v>0</v>
      </c>
      <c r="I28" s="24">
        <v>234759872</v>
      </c>
      <c r="J28" s="6">
        <v>215961991</v>
      </c>
      <c r="K28" s="25">
        <v>241602172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172258</v>
      </c>
      <c r="E31" s="24">
        <v>1000000</v>
      </c>
      <c r="F31" s="6">
        <v>500000</v>
      </c>
      <c r="G31" s="25">
        <v>500000</v>
      </c>
      <c r="H31" s="26">
        <v>0</v>
      </c>
      <c r="I31" s="24">
        <v>400000</v>
      </c>
      <c r="J31" s="6">
        <v>1458800</v>
      </c>
      <c r="K31" s="25">
        <v>1522987</v>
      </c>
    </row>
    <row r="32" spans="1:11" ht="13.5">
      <c r="A32" s="33" t="s">
        <v>36</v>
      </c>
      <c r="B32" s="7">
        <f>SUM(B28:B31)</f>
        <v>34311535</v>
      </c>
      <c r="C32" s="7">
        <f aca="true" t="shared" si="5" ref="C32:K32">SUM(C28:C31)</f>
        <v>62181353</v>
      </c>
      <c r="D32" s="69">
        <f t="shared" si="5"/>
        <v>22910641</v>
      </c>
      <c r="E32" s="70">
        <f t="shared" si="5"/>
        <v>203495233</v>
      </c>
      <c r="F32" s="7">
        <f t="shared" si="5"/>
        <v>253393855</v>
      </c>
      <c r="G32" s="71">
        <f t="shared" si="5"/>
        <v>253393855</v>
      </c>
      <c r="H32" s="72">
        <f t="shared" si="5"/>
        <v>0</v>
      </c>
      <c r="I32" s="70">
        <f t="shared" si="5"/>
        <v>235159872</v>
      </c>
      <c r="J32" s="7">
        <f t="shared" si="5"/>
        <v>217420791</v>
      </c>
      <c r="K32" s="71">
        <f t="shared" si="5"/>
        <v>243125159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431251213</v>
      </c>
      <c r="C35" s="6">
        <v>155835678</v>
      </c>
      <c r="D35" s="23">
        <v>191810786</v>
      </c>
      <c r="E35" s="24">
        <v>169043591</v>
      </c>
      <c r="F35" s="6">
        <v>471860917</v>
      </c>
      <c r="G35" s="25">
        <v>471860917</v>
      </c>
      <c r="H35" s="26">
        <v>253724046</v>
      </c>
      <c r="I35" s="24">
        <v>282977817</v>
      </c>
      <c r="J35" s="6">
        <v>317568770</v>
      </c>
      <c r="K35" s="25">
        <v>415765552</v>
      </c>
    </row>
    <row r="36" spans="1:11" ht="13.5">
      <c r="A36" s="22" t="s">
        <v>39</v>
      </c>
      <c r="B36" s="6">
        <v>3389556439</v>
      </c>
      <c r="C36" s="6">
        <v>3493339861</v>
      </c>
      <c r="D36" s="23">
        <v>3088038200</v>
      </c>
      <c r="E36" s="24">
        <v>3686970409</v>
      </c>
      <c r="F36" s="6">
        <v>3325235952</v>
      </c>
      <c r="G36" s="25">
        <v>3325235952</v>
      </c>
      <c r="H36" s="26">
        <v>3137028787</v>
      </c>
      <c r="I36" s="24">
        <v>3892469924</v>
      </c>
      <c r="J36" s="6">
        <v>4028337865</v>
      </c>
      <c r="K36" s="25">
        <v>4221722585</v>
      </c>
    </row>
    <row r="37" spans="1:11" ht="13.5">
      <c r="A37" s="22" t="s">
        <v>40</v>
      </c>
      <c r="B37" s="6">
        <v>300812512</v>
      </c>
      <c r="C37" s="6">
        <v>361268359</v>
      </c>
      <c r="D37" s="23">
        <v>374230239</v>
      </c>
      <c r="E37" s="24">
        <v>86362000</v>
      </c>
      <c r="F37" s="6">
        <v>355481387</v>
      </c>
      <c r="G37" s="25">
        <v>355481387</v>
      </c>
      <c r="H37" s="26">
        <v>293225111</v>
      </c>
      <c r="I37" s="24">
        <v>64959630</v>
      </c>
      <c r="J37" s="6">
        <v>205938890</v>
      </c>
      <c r="K37" s="25">
        <v>192827908</v>
      </c>
    </row>
    <row r="38" spans="1:11" ht="13.5">
      <c r="A38" s="22" t="s">
        <v>41</v>
      </c>
      <c r="B38" s="6">
        <v>41640985</v>
      </c>
      <c r="C38" s="6">
        <v>31542643</v>
      </c>
      <c r="D38" s="23">
        <v>30725686</v>
      </c>
      <c r="E38" s="24">
        <v>29829314</v>
      </c>
      <c r="F38" s="6">
        <v>30725686</v>
      </c>
      <c r="G38" s="25">
        <v>30725686</v>
      </c>
      <c r="H38" s="26">
        <v>31175686</v>
      </c>
      <c r="I38" s="24">
        <v>31171633</v>
      </c>
      <c r="J38" s="6">
        <v>32480842</v>
      </c>
      <c r="K38" s="25">
        <v>33909999</v>
      </c>
    </row>
    <row r="39" spans="1:11" ht="13.5">
      <c r="A39" s="22" t="s">
        <v>42</v>
      </c>
      <c r="B39" s="6">
        <v>3505480791</v>
      </c>
      <c r="C39" s="6">
        <v>3441503489</v>
      </c>
      <c r="D39" s="23">
        <v>2864861941</v>
      </c>
      <c r="E39" s="24">
        <v>3516524103</v>
      </c>
      <c r="F39" s="6">
        <v>3332501974</v>
      </c>
      <c r="G39" s="25">
        <v>3332501974</v>
      </c>
      <c r="H39" s="26">
        <v>3117360914</v>
      </c>
      <c r="I39" s="24">
        <v>3799720635</v>
      </c>
      <c r="J39" s="6">
        <v>3835268386</v>
      </c>
      <c r="K39" s="25">
        <v>4134658258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1057406</v>
      </c>
      <c r="G42" s="25">
        <v>1057406</v>
      </c>
      <c r="H42" s="26">
        <v>312673235</v>
      </c>
      <c r="I42" s="24">
        <v>95608110</v>
      </c>
      <c r="J42" s="6">
        <v>183825166</v>
      </c>
      <c r="K42" s="25">
        <v>175805041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-49898622</v>
      </c>
      <c r="G43" s="25">
        <v>-49898622</v>
      </c>
      <c r="H43" s="26">
        <v>-154439518</v>
      </c>
      <c r="I43" s="24">
        <v>-234159872</v>
      </c>
      <c r="J43" s="6">
        <v>-216378791</v>
      </c>
      <c r="K43" s="25">
        <v>-242037311</v>
      </c>
    </row>
    <row r="44" spans="1:11" ht="13.5">
      <c r="A44" s="22" t="s">
        <v>46</v>
      </c>
      <c r="B44" s="6">
        <v>15500</v>
      </c>
      <c r="C44" s="6">
        <v>0</v>
      </c>
      <c r="D44" s="23">
        <v>0</v>
      </c>
      <c r="E44" s="24">
        <v>-15500</v>
      </c>
      <c r="F44" s="6">
        <v>15500</v>
      </c>
      <c r="G44" s="25">
        <v>15500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30977095</v>
      </c>
      <c r="C45" s="7">
        <v>1311700</v>
      </c>
      <c r="D45" s="69">
        <v>64673260</v>
      </c>
      <c r="E45" s="70">
        <v>19025253</v>
      </c>
      <c r="F45" s="7">
        <v>-2169861</v>
      </c>
      <c r="G45" s="71">
        <v>-2169861</v>
      </c>
      <c r="H45" s="72">
        <v>262034204</v>
      </c>
      <c r="I45" s="70">
        <v>260177345</v>
      </c>
      <c r="J45" s="7">
        <v>399977709</v>
      </c>
      <c r="K45" s="71">
        <v>433876305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1329178</v>
      </c>
      <c r="C48" s="6">
        <v>64693150</v>
      </c>
      <c r="D48" s="23">
        <v>48780652</v>
      </c>
      <c r="E48" s="24">
        <v>19040753</v>
      </c>
      <c r="F48" s="6">
        <v>54557069</v>
      </c>
      <c r="G48" s="25">
        <v>54557069</v>
      </c>
      <c r="H48" s="26">
        <v>61571515</v>
      </c>
      <c r="I48" s="24">
        <v>66272000</v>
      </c>
      <c r="J48" s="6">
        <v>97186000</v>
      </c>
      <c r="K48" s="25">
        <v>101396000</v>
      </c>
    </row>
    <row r="49" spans="1:11" ht="13.5">
      <c r="A49" s="22" t="s">
        <v>50</v>
      </c>
      <c r="B49" s="6">
        <f>+B75</f>
        <v>265975561</v>
      </c>
      <c r="C49" s="6">
        <f aca="true" t="shared" si="6" ref="C49:K49">+C75</f>
        <v>446769411</v>
      </c>
      <c r="D49" s="23">
        <f t="shared" si="6"/>
        <v>493439805</v>
      </c>
      <c r="E49" s="24">
        <f t="shared" si="6"/>
        <v>62093717</v>
      </c>
      <c r="F49" s="6">
        <f t="shared" si="6"/>
        <v>307663154.95879257</v>
      </c>
      <c r="G49" s="25">
        <f t="shared" si="6"/>
        <v>307663154.95879257</v>
      </c>
      <c r="H49" s="26">
        <f t="shared" si="6"/>
        <v>128767943.54178274</v>
      </c>
      <c r="I49" s="24">
        <f t="shared" si="6"/>
        <v>115805729.4123765</v>
      </c>
      <c r="J49" s="6">
        <f t="shared" si="6"/>
        <v>290425694.6582097</v>
      </c>
      <c r="K49" s="25">
        <f t="shared" si="6"/>
        <v>282430757.880035</v>
      </c>
    </row>
    <row r="50" spans="1:11" ht="13.5">
      <c r="A50" s="33" t="s">
        <v>51</v>
      </c>
      <c r="B50" s="7">
        <f>+B48-B49</f>
        <v>-264646383</v>
      </c>
      <c r="C50" s="7">
        <f aca="true" t="shared" si="7" ref="C50:K50">+C48-C49</f>
        <v>-382076261</v>
      </c>
      <c r="D50" s="69">
        <f t="shared" si="7"/>
        <v>-444659153</v>
      </c>
      <c r="E50" s="70">
        <f t="shared" si="7"/>
        <v>-43052964</v>
      </c>
      <c r="F50" s="7">
        <f t="shared" si="7"/>
        <v>-253106085.95879257</v>
      </c>
      <c r="G50" s="71">
        <f t="shared" si="7"/>
        <v>-253106085.95879257</v>
      </c>
      <c r="H50" s="72">
        <f t="shared" si="7"/>
        <v>-67196428.54178274</v>
      </c>
      <c r="I50" s="70">
        <f t="shared" si="7"/>
        <v>-49533729.41237649</v>
      </c>
      <c r="J50" s="7">
        <f t="shared" si="7"/>
        <v>-193239694.65820968</v>
      </c>
      <c r="K50" s="71">
        <f t="shared" si="7"/>
        <v>-181034757.88003498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3079117486</v>
      </c>
      <c r="C53" s="6">
        <v>3225095599</v>
      </c>
      <c r="D53" s="23">
        <v>2886771215</v>
      </c>
      <c r="E53" s="24">
        <v>3686970409</v>
      </c>
      <c r="F53" s="6">
        <v>3137819263</v>
      </c>
      <c r="G53" s="25">
        <v>3137819263</v>
      </c>
      <c r="H53" s="26">
        <v>2933151296</v>
      </c>
      <c r="I53" s="24">
        <v>3892469924</v>
      </c>
      <c r="J53" s="6">
        <v>4028337865</v>
      </c>
      <c r="K53" s="25">
        <v>4221722585</v>
      </c>
    </row>
    <row r="54" spans="1:11" ht="13.5">
      <c r="A54" s="22" t="s">
        <v>54</v>
      </c>
      <c r="B54" s="6">
        <v>0</v>
      </c>
      <c r="C54" s="6">
        <v>159814361</v>
      </c>
      <c r="D54" s="23">
        <v>147787107</v>
      </c>
      <c r="E54" s="24">
        <v>133503316</v>
      </c>
      <c r="F54" s="6">
        <v>133503316</v>
      </c>
      <c r="G54" s="25">
        <v>133503316</v>
      </c>
      <c r="H54" s="26">
        <v>132007423</v>
      </c>
      <c r="I54" s="24">
        <v>167683656</v>
      </c>
      <c r="J54" s="6">
        <v>174726369</v>
      </c>
      <c r="K54" s="25">
        <v>182414326</v>
      </c>
    </row>
    <row r="55" spans="1:11" ht="13.5">
      <c r="A55" s="22" t="s">
        <v>55</v>
      </c>
      <c r="B55" s="6">
        <v>24519416</v>
      </c>
      <c r="C55" s="6">
        <v>56312556</v>
      </c>
      <c r="D55" s="23">
        <v>11176929</v>
      </c>
      <c r="E55" s="24">
        <v>70846258</v>
      </c>
      <c r="F55" s="6">
        <v>81970478</v>
      </c>
      <c r="G55" s="25">
        <v>81970478</v>
      </c>
      <c r="H55" s="26">
        <v>63730504</v>
      </c>
      <c r="I55" s="24">
        <v>87076661</v>
      </c>
      <c r="J55" s="6">
        <v>82107191</v>
      </c>
      <c r="K55" s="25">
        <v>129363115</v>
      </c>
    </row>
    <row r="56" spans="1:11" ht="13.5">
      <c r="A56" s="22" t="s">
        <v>56</v>
      </c>
      <c r="B56" s="6">
        <v>86484327</v>
      </c>
      <c r="C56" s="6">
        <v>62876760</v>
      </c>
      <c r="D56" s="23">
        <v>45804590</v>
      </c>
      <c r="E56" s="24">
        <v>31180000</v>
      </c>
      <c r="F56" s="6">
        <v>57286000</v>
      </c>
      <c r="G56" s="25">
        <v>57286000</v>
      </c>
      <c r="H56" s="26">
        <v>61485723</v>
      </c>
      <c r="I56" s="24">
        <v>40850000</v>
      </c>
      <c r="J56" s="6">
        <v>42657396</v>
      </c>
      <c r="K56" s="25">
        <v>44350894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7117096</v>
      </c>
      <c r="C59" s="6">
        <v>1585891</v>
      </c>
      <c r="D59" s="23">
        <v>0</v>
      </c>
      <c r="E59" s="24">
        <v>67010735</v>
      </c>
      <c r="F59" s="6">
        <v>67010735</v>
      </c>
      <c r="G59" s="25">
        <v>67010735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1750855</v>
      </c>
      <c r="C60" s="6">
        <v>2547227</v>
      </c>
      <c r="D60" s="23">
        <v>0</v>
      </c>
      <c r="E60" s="24">
        <v>4339947</v>
      </c>
      <c r="F60" s="6">
        <v>4339947</v>
      </c>
      <c r="G60" s="25">
        <v>4339947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12000</v>
      </c>
      <c r="C62" s="98">
        <v>0</v>
      </c>
      <c r="D62" s="99">
        <v>0</v>
      </c>
      <c r="E62" s="97">
        <v>12000</v>
      </c>
      <c r="F62" s="98">
        <v>12000</v>
      </c>
      <c r="G62" s="99">
        <v>12000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39000</v>
      </c>
      <c r="C63" s="98">
        <v>0</v>
      </c>
      <c r="D63" s="99">
        <v>0</v>
      </c>
      <c r="E63" s="97">
        <v>39000</v>
      </c>
      <c r="F63" s="98">
        <v>39000</v>
      </c>
      <c r="G63" s="99">
        <v>39000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0.424062797233169</v>
      </c>
      <c r="G70" s="5">
        <f t="shared" si="8"/>
        <v>0.424062797233169</v>
      </c>
      <c r="H70" s="5">
        <f t="shared" si="8"/>
        <v>1.5514686944038294</v>
      </c>
      <c r="I70" s="5">
        <f t="shared" si="8"/>
        <v>0.545911313323753</v>
      </c>
      <c r="J70" s="5">
        <f t="shared" si="8"/>
        <v>0.5432059845629594</v>
      </c>
      <c r="K70" s="5">
        <f t="shared" si="8"/>
        <v>0.5459802356487059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147523091</v>
      </c>
      <c r="G71" s="2">
        <f t="shared" si="9"/>
        <v>147523091</v>
      </c>
      <c r="H71" s="2">
        <f t="shared" si="9"/>
        <v>497508796</v>
      </c>
      <c r="I71" s="2">
        <f t="shared" si="9"/>
        <v>187610891</v>
      </c>
      <c r="J71" s="2">
        <f t="shared" si="9"/>
        <v>194521773</v>
      </c>
      <c r="K71" s="2">
        <f t="shared" si="9"/>
        <v>204108945</v>
      </c>
    </row>
    <row r="72" spans="1:11" ht="12.75" hidden="1">
      <c r="A72" s="1" t="s">
        <v>104</v>
      </c>
      <c r="B72" s="2">
        <f>+B77</f>
        <v>265511472</v>
      </c>
      <c r="C72" s="2">
        <f aca="true" t="shared" si="10" ref="C72:K72">+C77</f>
        <v>293490095</v>
      </c>
      <c r="D72" s="2">
        <f t="shared" si="10"/>
        <v>326487804</v>
      </c>
      <c r="E72" s="2">
        <f t="shared" si="10"/>
        <v>340205295</v>
      </c>
      <c r="F72" s="2">
        <f t="shared" si="10"/>
        <v>347880295</v>
      </c>
      <c r="G72" s="2">
        <f t="shared" si="10"/>
        <v>347880295</v>
      </c>
      <c r="H72" s="2">
        <f t="shared" si="10"/>
        <v>320669568</v>
      </c>
      <c r="I72" s="2">
        <f t="shared" si="10"/>
        <v>343665512</v>
      </c>
      <c r="J72" s="2">
        <f t="shared" si="10"/>
        <v>358099466</v>
      </c>
      <c r="K72" s="2">
        <f t="shared" si="10"/>
        <v>373839439</v>
      </c>
    </row>
    <row r="73" spans="1:11" ht="12.75" hidden="1">
      <c r="A73" s="1" t="s">
        <v>105</v>
      </c>
      <c r="B73" s="2">
        <f>+B74</f>
        <v>-259992053.33333334</v>
      </c>
      <c r="C73" s="2">
        <f aca="true" t="shared" si="11" ref="C73:K73">+(C78+C80+C81+C82)-(B78+B80+B81+B82)</f>
        <v>-331190059</v>
      </c>
      <c r="D73" s="2">
        <f t="shared" si="11"/>
        <v>53861078</v>
      </c>
      <c r="E73" s="2">
        <f t="shared" si="11"/>
        <v>11724181</v>
      </c>
      <c r="F73" s="2">
        <f>+(F78+F80+F81+F82)-(D78+D80+D81+D82)</f>
        <v>274273713</v>
      </c>
      <c r="G73" s="2">
        <f>+(G78+G80+G81+G82)-(D78+D80+D81+D82)</f>
        <v>274273713</v>
      </c>
      <c r="H73" s="2">
        <f>+(H78+H80+H81+H82)-(D78+D80+D81+D82)</f>
        <v>47380170</v>
      </c>
      <c r="I73" s="2">
        <f>+(I78+I80+I81+I82)-(E78+E80+E81+E82)</f>
        <v>-26204786</v>
      </c>
      <c r="J73" s="2">
        <f t="shared" si="11"/>
        <v>5136176</v>
      </c>
      <c r="K73" s="2">
        <f t="shared" si="11"/>
        <v>5453476</v>
      </c>
    </row>
    <row r="74" spans="1:11" ht="12.75" hidden="1">
      <c r="A74" s="1" t="s">
        <v>106</v>
      </c>
      <c r="B74" s="2">
        <f>+TREND(C74:E74)</f>
        <v>-259992053.33333334</v>
      </c>
      <c r="C74" s="2">
        <f>+C73</f>
        <v>-331190059</v>
      </c>
      <c r="D74" s="2">
        <f aca="true" t="shared" si="12" ref="D74:K74">+D73</f>
        <v>53861078</v>
      </c>
      <c r="E74" s="2">
        <f t="shared" si="12"/>
        <v>11724181</v>
      </c>
      <c r="F74" s="2">
        <f t="shared" si="12"/>
        <v>274273713</v>
      </c>
      <c r="G74" s="2">
        <f t="shared" si="12"/>
        <v>274273713</v>
      </c>
      <c r="H74" s="2">
        <f t="shared" si="12"/>
        <v>47380170</v>
      </c>
      <c r="I74" s="2">
        <f t="shared" si="12"/>
        <v>-26204786</v>
      </c>
      <c r="J74" s="2">
        <f t="shared" si="12"/>
        <v>5136176</v>
      </c>
      <c r="K74" s="2">
        <f t="shared" si="12"/>
        <v>5453476</v>
      </c>
    </row>
    <row r="75" spans="1:11" ht="12.75" hidden="1">
      <c r="A75" s="1" t="s">
        <v>107</v>
      </c>
      <c r="B75" s="2">
        <f>+B84-(((B80+B81+B78)*B70)-B79)</f>
        <v>265975561</v>
      </c>
      <c r="C75" s="2">
        <f aca="true" t="shared" si="13" ref="C75:K75">+C84-(((C80+C81+C78)*C70)-C79)</f>
        <v>446769411</v>
      </c>
      <c r="D75" s="2">
        <f t="shared" si="13"/>
        <v>493439805</v>
      </c>
      <c r="E75" s="2">
        <f t="shared" si="13"/>
        <v>62093717</v>
      </c>
      <c r="F75" s="2">
        <f t="shared" si="13"/>
        <v>307663154.95879257</v>
      </c>
      <c r="G75" s="2">
        <f t="shared" si="13"/>
        <v>307663154.95879257</v>
      </c>
      <c r="H75" s="2">
        <f t="shared" si="13"/>
        <v>128767943.54178274</v>
      </c>
      <c r="I75" s="2">
        <f t="shared" si="13"/>
        <v>115805729.4123765</v>
      </c>
      <c r="J75" s="2">
        <f t="shared" si="13"/>
        <v>290425694.6582097</v>
      </c>
      <c r="K75" s="2">
        <f t="shared" si="13"/>
        <v>282430757.880035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265511472</v>
      </c>
      <c r="C77" s="3">
        <v>293490095</v>
      </c>
      <c r="D77" s="3">
        <v>326487804</v>
      </c>
      <c r="E77" s="3">
        <v>340205295</v>
      </c>
      <c r="F77" s="3">
        <v>347880295</v>
      </c>
      <c r="G77" s="3">
        <v>347880295</v>
      </c>
      <c r="H77" s="3">
        <v>320669568</v>
      </c>
      <c r="I77" s="3">
        <v>343665512</v>
      </c>
      <c r="J77" s="3">
        <v>358099466</v>
      </c>
      <c r="K77" s="3">
        <v>373839439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227610058</v>
      </c>
      <c r="C79" s="3">
        <v>289358740</v>
      </c>
      <c r="D79" s="3">
        <v>303291422</v>
      </c>
      <c r="E79" s="3">
        <v>45000000</v>
      </c>
      <c r="F79" s="3">
        <v>290342568</v>
      </c>
      <c r="G79" s="3">
        <v>290342568</v>
      </c>
      <c r="H79" s="3">
        <v>237837713</v>
      </c>
      <c r="I79" s="3">
        <v>27971240</v>
      </c>
      <c r="J79" s="3">
        <v>167396987</v>
      </c>
      <c r="K79" s="3">
        <v>152590163</v>
      </c>
    </row>
    <row r="80" spans="1:11" ht="12.75" hidden="1">
      <c r="A80" s="1" t="s">
        <v>68</v>
      </c>
      <c r="B80" s="3">
        <v>232582628</v>
      </c>
      <c r="C80" s="3">
        <v>23662853</v>
      </c>
      <c r="D80" s="3">
        <v>62378189</v>
      </c>
      <c r="E80" s="3">
        <v>127002838</v>
      </c>
      <c r="F80" s="3">
        <v>336731922</v>
      </c>
      <c r="G80" s="3">
        <v>336731922</v>
      </c>
      <c r="H80" s="3">
        <v>112215498</v>
      </c>
      <c r="I80" s="3">
        <v>95116912</v>
      </c>
      <c r="J80" s="3">
        <v>99258480</v>
      </c>
      <c r="K80" s="3">
        <v>103626223</v>
      </c>
    </row>
    <row r="81" spans="1:11" ht="12.75" hidden="1">
      <c r="A81" s="1" t="s">
        <v>69</v>
      </c>
      <c r="B81" s="3">
        <v>178025010</v>
      </c>
      <c r="C81" s="3">
        <v>55754726</v>
      </c>
      <c r="D81" s="3">
        <v>70900468</v>
      </c>
      <c r="E81" s="3">
        <v>18000000</v>
      </c>
      <c r="F81" s="3">
        <v>70820448</v>
      </c>
      <c r="G81" s="3">
        <v>70820448</v>
      </c>
      <c r="H81" s="3">
        <v>68443329</v>
      </c>
      <c r="I81" s="3">
        <v>23681140</v>
      </c>
      <c r="J81" s="3">
        <v>24675748</v>
      </c>
      <c r="K81" s="3">
        <v>25761481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147523091</v>
      </c>
      <c r="G83" s="3">
        <v>147523091</v>
      </c>
      <c r="H83" s="3">
        <v>497508796</v>
      </c>
      <c r="I83" s="3">
        <v>187610891</v>
      </c>
      <c r="J83" s="3">
        <v>194521773</v>
      </c>
      <c r="K83" s="3">
        <v>204108945</v>
      </c>
    </row>
    <row r="84" spans="1:11" ht="12.75" hidden="1">
      <c r="A84" s="1" t="s">
        <v>72</v>
      </c>
      <c r="B84" s="3">
        <v>38365503</v>
      </c>
      <c r="C84" s="3">
        <v>157410671</v>
      </c>
      <c r="D84" s="3">
        <v>190148383</v>
      </c>
      <c r="E84" s="3">
        <v>17093717</v>
      </c>
      <c r="F84" s="3">
        <v>190148385</v>
      </c>
      <c r="G84" s="3">
        <v>190148385</v>
      </c>
      <c r="H84" s="3">
        <v>171216745</v>
      </c>
      <c r="I84" s="3">
        <v>152687690</v>
      </c>
      <c r="J84" s="3">
        <v>190350522</v>
      </c>
      <c r="K84" s="3">
        <v>200483724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1171077</v>
      </c>
      <c r="C7" s="6">
        <v>0</v>
      </c>
      <c r="D7" s="23">
        <v>209472</v>
      </c>
      <c r="E7" s="24">
        <v>800000</v>
      </c>
      <c r="F7" s="6">
        <v>2200000</v>
      </c>
      <c r="G7" s="25">
        <v>2200000</v>
      </c>
      <c r="H7" s="26">
        <v>1639449</v>
      </c>
      <c r="I7" s="24">
        <v>2500000</v>
      </c>
      <c r="J7" s="6">
        <v>2600000</v>
      </c>
      <c r="K7" s="25">
        <v>2704000</v>
      </c>
    </row>
    <row r="8" spans="1:11" ht="13.5">
      <c r="A8" s="22" t="s">
        <v>20</v>
      </c>
      <c r="B8" s="6">
        <v>886084</v>
      </c>
      <c r="C8" s="6">
        <v>0</v>
      </c>
      <c r="D8" s="23">
        <v>341579000</v>
      </c>
      <c r="E8" s="24">
        <v>356512000</v>
      </c>
      <c r="F8" s="6">
        <v>376281000</v>
      </c>
      <c r="G8" s="25">
        <v>376281000</v>
      </c>
      <c r="H8" s="26">
        <v>283098000</v>
      </c>
      <c r="I8" s="24">
        <v>369847000</v>
      </c>
      <c r="J8" s="6">
        <v>381969000</v>
      </c>
      <c r="K8" s="25">
        <v>391535000</v>
      </c>
    </row>
    <row r="9" spans="1:11" ht="13.5">
      <c r="A9" s="22" t="s">
        <v>21</v>
      </c>
      <c r="B9" s="6">
        <v>3063631</v>
      </c>
      <c r="C9" s="6">
        <v>0</v>
      </c>
      <c r="D9" s="23">
        <v>1516475</v>
      </c>
      <c r="E9" s="24">
        <v>110000</v>
      </c>
      <c r="F9" s="6">
        <v>110000</v>
      </c>
      <c r="G9" s="25">
        <v>110000</v>
      </c>
      <c r="H9" s="26">
        <v>1021698</v>
      </c>
      <c r="I9" s="24">
        <v>110000</v>
      </c>
      <c r="J9" s="6">
        <v>114400</v>
      </c>
      <c r="K9" s="25">
        <v>119444</v>
      </c>
    </row>
    <row r="10" spans="1:11" ht="25.5">
      <c r="A10" s="27" t="s">
        <v>96</v>
      </c>
      <c r="B10" s="28">
        <f>SUM(B5:B9)</f>
        <v>5120792</v>
      </c>
      <c r="C10" s="29">
        <f aca="true" t="shared" si="0" ref="C10:K10">SUM(C5:C9)</f>
        <v>0</v>
      </c>
      <c r="D10" s="30">
        <f t="shared" si="0"/>
        <v>343304947</v>
      </c>
      <c r="E10" s="28">
        <f t="shared" si="0"/>
        <v>357422000</v>
      </c>
      <c r="F10" s="29">
        <f t="shared" si="0"/>
        <v>378591000</v>
      </c>
      <c r="G10" s="31">
        <f t="shared" si="0"/>
        <v>378591000</v>
      </c>
      <c r="H10" s="32">
        <f t="shared" si="0"/>
        <v>285759147</v>
      </c>
      <c r="I10" s="28">
        <f t="shared" si="0"/>
        <v>372457000</v>
      </c>
      <c r="J10" s="29">
        <f t="shared" si="0"/>
        <v>384683400</v>
      </c>
      <c r="K10" s="31">
        <f t="shared" si="0"/>
        <v>394358444</v>
      </c>
    </row>
    <row r="11" spans="1:11" ht="13.5">
      <c r="A11" s="22" t="s">
        <v>22</v>
      </c>
      <c r="B11" s="6">
        <v>11165498</v>
      </c>
      <c r="C11" s="6">
        <v>0</v>
      </c>
      <c r="D11" s="23">
        <v>179890051</v>
      </c>
      <c r="E11" s="24">
        <v>204094995</v>
      </c>
      <c r="F11" s="6">
        <v>204094998</v>
      </c>
      <c r="G11" s="25">
        <v>204094998</v>
      </c>
      <c r="H11" s="26">
        <v>175683853</v>
      </c>
      <c r="I11" s="24">
        <v>224938081</v>
      </c>
      <c r="J11" s="6">
        <v>231937051</v>
      </c>
      <c r="K11" s="25">
        <v>244973275</v>
      </c>
    </row>
    <row r="12" spans="1:11" ht="13.5">
      <c r="A12" s="22" t="s">
        <v>23</v>
      </c>
      <c r="B12" s="6">
        <v>2572411</v>
      </c>
      <c r="C12" s="6">
        <v>0</v>
      </c>
      <c r="D12" s="23">
        <v>28744634</v>
      </c>
      <c r="E12" s="24">
        <v>19557580</v>
      </c>
      <c r="F12" s="6">
        <v>19557581</v>
      </c>
      <c r="G12" s="25">
        <v>19557581</v>
      </c>
      <c r="H12" s="26">
        <v>20802477</v>
      </c>
      <c r="I12" s="24">
        <v>20689725</v>
      </c>
      <c r="J12" s="6">
        <v>22326715</v>
      </c>
      <c r="K12" s="25">
        <v>23723953</v>
      </c>
    </row>
    <row r="13" spans="1:11" ht="13.5">
      <c r="A13" s="22" t="s">
        <v>97</v>
      </c>
      <c r="B13" s="6">
        <v>3279163</v>
      </c>
      <c r="C13" s="6">
        <v>0</v>
      </c>
      <c r="D13" s="23">
        <v>12201786</v>
      </c>
      <c r="E13" s="24">
        <v>6300000</v>
      </c>
      <c r="F13" s="6">
        <v>6300000</v>
      </c>
      <c r="G13" s="25">
        <v>6300000</v>
      </c>
      <c r="H13" s="26">
        <v>0</v>
      </c>
      <c r="I13" s="24">
        <v>10000000</v>
      </c>
      <c r="J13" s="6">
        <v>10420000</v>
      </c>
      <c r="K13" s="25">
        <v>10440000</v>
      </c>
    </row>
    <row r="14" spans="1:11" ht="13.5">
      <c r="A14" s="22" t="s">
        <v>24</v>
      </c>
      <c r="B14" s="6">
        <v>777655</v>
      </c>
      <c r="C14" s="6">
        <v>0</v>
      </c>
      <c r="D14" s="23">
        <v>772495</v>
      </c>
      <c r="E14" s="24">
        <v>500000</v>
      </c>
      <c r="F14" s="6">
        <v>500000</v>
      </c>
      <c r="G14" s="25">
        <v>500000</v>
      </c>
      <c r="H14" s="26">
        <v>0</v>
      </c>
      <c r="I14" s="24">
        <v>300000</v>
      </c>
      <c r="J14" s="6">
        <v>312000</v>
      </c>
      <c r="K14" s="25">
        <v>313000</v>
      </c>
    </row>
    <row r="15" spans="1:11" ht="13.5">
      <c r="A15" s="22" t="s">
        <v>98</v>
      </c>
      <c r="B15" s="6">
        <v>100086</v>
      </c>
      <c r="C15" s="6">
        <v>0</v>
      </c>
      <c r="D15" s="23">
        <v>5248004</v>
      </c>
      <c r="E15" s="24">
        <v>510000</v>
      </c>
      <c r="F15" s="6">
        <v>1250000</v>
      </c>
      <c r="G15" s="25">
        <v>1250000</v>
      </c>
      <c r="H15" s="26">
        <v>248673</v>
      </c>
      <c r="I15" s="24">
        <v>0</v>
      </c>
      <c r="J15" s="6">
        <v>0</v>
      </c>
      <c r="K15" s="25">
        <v>0</v>
      </c>
    </row>
    <row r="16" spans="1:11" ht="13.5">
      <c r="A16" s="22" t="s">
        <v>20</v>
      </c>
      <c r="B16" s="6">
        <v>0</v>
      </c>
      <c r="C16" s="6">
        <v>0</v>
      </c>
      <c r="D16" s="23">
        <v>3918300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26639383</v>
      </c>
      <c r="C17" s="6">
        <v>0</v>
      </c>
      <c r="D17" s="23">
        <v>68766020</v>
      </c>
      <c r="E17" s="24">
        <v>57274822</v>
      </c>
      <c r="F17" s="6">
        <v>69860908</v>
      </c>
      <c r="G17" s="25">
        <v>69860908</v>
      </c>
      <c r="H17" s="26">
        <v>34626461</v>
      </c>
      <c r="I17" s="24">
        <v>86905194</v>
      </c>
      <c r="J17" s="6">
        <v>110095466</v>
      </c>
      <c r="K17" s="25">
        <v>88695590</v>
      </c>
    </row>
    <row r="18" spans="1:11" ht="13.5">
      <c r="A18" s="33" t="s">
        <v>26</v>
      </c>
      <c r="B18" s="34">
        <f>SUM(B11:B17)</f>
        <v>44534196</v>
      </c>
      <c r="C18" s="35">
        <f aca="true" t="shared" si="1" ref="C18:K18">SUM(C11:C17)</f>
        <v>0</v>
      </c>
      <c r="D18" s="36">
        <f t="shared" si="1"/>
        <v>299541290</v>
      </c>
      <c r="E18" s="34">
        <f t="shared" si="1"/>
        <v>288237397</v>
      </c>
      <c r="F18" s="35">
        <f t="shared" si="1"/>
        <v>301563487</v>
      </c>
      <c r="G18" s="37">
        <f t="shared" si="1"/>
        <v>301563487</v>
      </c>
      <c r="H18" s="38">
        <f t="shared" si="1"/>
        <v>231361464</v>
      </c>
      <c r="I18" s="34">
        <f t="shared" si="1"/>
        <v>342833000</v>
      </c>
      <c r="J18" s="35">
        <f t="shared" si="1"/>
        <v>375091232</v>
      </c>
      <c r="K18" s="37">
        <f t="shared" si="1"/>
        <v>368145818</v>
      </c>
    </row>
    <row r="19" spans="1:11" ht="13.5">
      <c r="A19" s="33" t="s">
        <v>27</v>
      </c>
      <c r="B19" s="39">
        <f>+B10-B18</f>
        <v>-39413404</v>
      </c>
      <c r="C19" s="40">
        <f aca="true" t="shared" si="2" ref="C19:K19">+C10-C18</f>
        <v>0</v>
      </c>
      <c r="D19" s="41">
        <f t="shared" si="2"/>
        <v>43763657</v>
      </c>
      <c r="E19" s="39">
        <f t="shared" si="2"/>
        <v>69184603</v>
      </c>
      <c r="F19" s="40">
        <f t="shared" si="2"/>
        <v>77027513</v>
      </c>
      <c r="G19" s="42">
        <f t="shared" si="2"/>
        <v>77027513</v>
      </c>
      <c r="H19" s="43">
        <f t="shared" si="2"/>
        <v>54397683</v>
      </c>
      <c r="I19" s="39">
        <f t="shared" si="2"/>
        <v>29624000</v>
      </c>
      <c r="J19" s="40">
        <f t="shared" si="2"/>
        <v>9592168</v>
      </c>
      <c r="K19" s="42">
        <f t="shared" si="2"/>
        <v>26212626</v>
      </c>
    </row>
    <row r="20" spans="1:11" ht="25.5">
      <c r="A20" s="44" t="s">
        <v>28</v>
      </c>
      <c r="B20" s="45">
        <v>860888</v>
      </c>
      <c r="C20" s="46">
        <v>0</v>
      </c>
      <c r="D20" s="47">
        <v>1571000</v>
      </c>
      <c r="E20" s="45">
        <v>2383000</v>
      </c>
      <c r="F20" s="46">
        <v>2383000</v>
      </c>
      <c r="G20" s="48">
        <v>2383000</v>
      </c>
      <c r="H20" s="49">
        <v>0</v>
      </c>
      <c r="I20" s="45">
        <v>2416000</v>
      </c>
      <c r="J20" s="46">
        <v>2472000</v>
      </c>
      <c r="K20" s="48">
        <v>2538000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-38552516</v>
      </c>
      <c r="C22" s="58">
        <f aca="true" t="shared" si="3" ref="C22:K22">SUM(C19:C21)</f>
        <v>0</v>
      </c>
      <c r="D22" s="59">
        <f t="shared" si="3"/>
        <v>45334657</v>
      </c>
      <c r="E22" s="57">
        <f t="shared" si="3"/>
        <v>71567603</v>
      </c>
      <c r="F22" s="58">
        <f t="shared" si="3"/>
        <v>79410513</v>
      </c>
      <c r="G22" s="60">
        <f t="shared" si="3"/>
        <v>79410513</v>
      </c>
      <c r="H22" s="61">
        <f t="shared" si="3"/>
        <v>54397683</v>
      </c>
      <c r="I22" s="57">
        <f t="shared" si="3"/>
        <v>32040000</v>
      </c>
      <c r="J22" s="58">
        <f t="shared" si="3"/>
        <v>12064168</v>
      </c>
      <c r="K22" s="60">
        <f t="shared" si="3"/>
        <v>28750626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-38552516</v>
      </c>
      <c r="C24" s="40">
        <f aca="true" t="shared" si="4" ref="C24:K24">SUM(C22:C23)</f>
        <v>0</v>
      </c>
      <c r="D24" s="41">
        <f t="shared" si="4"/>
        <v>45334657</v>
      </c>
      <c r="E24" s="39">
        <f t="shared" si="4"/>
        <v>71567603</v>
      </c>
      <c r="F24" s="40">
        <f t="shared" si="4"/>
        <v>79410513</v>
      </c>
      <c r="G24" s="42">
        <f t="shared" si="4"/>
        <v>79410513</v>
      </c>
      <c r="H24" s="43">
        <f t="shared" si="4"/>
        <v>54397683</v>
      </c>
      <c r="I24" s="39">
        <f t="shared" si="4"/>
        <v>32040000</v>
      </c>
      <c r="J24" s="40">
        <f t="shared" si="4"/>
        <v>12064168</v>
      </c>
      <c r="K24" s="42">
        <f t="shared" si="4"/>
        <v>28750626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-3449122</v>
      </c>
      <c r="C27" s="7">
        <v>0</v>
      </c>
      <c r="D27" s="69">
        <v>91825681</v>
      </c>
      <c r="E27" s="70">
        <v>3003000</v>
      </c>
      <c r="F27" s="7">
        <v>5713225</v>
      </c>
      <c r="G27" s="71">
        <v>5713225</v>
      </c>
      <c r="H27" s="72">
        <v>966664</v>
      </c>
      <c r="I27" s="70">
        <v>15809500</v>
      </c>
      <c r="J27" s="7">
        <v>10140960</v>
      </c>
      <c r="K27" s="71">
        <v>8692826</v>
      </c>
    </row>
    <row r="28" spans="1:11" ht="13.5">
      <c r="A28" s="73" t="s">
        <v>33</v>
      </c>
      <c r="B28" s="6">
        <v>0</v>
      </c>
      <c r="C28" s="6">
        <v>0</v>
      </c>
      <c r="D28" s="23">
        <v>274411</v>
      </c>
      <c r="E28" s="24">
        <v>0</v>
      </c>
      <c r="F28" s="6">
        <v>0</v>
      </c>
      <c r="G28" s="25">
        <v>0</v>
      </c>
      <c r="H28" s="26">
        <v>0</v>
      </c>
      <c r="I28" s="24">
        <v>2416000</v>
      </c>
      <c r="J28" s="6">
        <v>2472000</v>
      </c>
      <c r="K28" s="25">
        <v>2538000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-2186322</v>
      </c>
      <c r="C31" s="6">
        <v>0</v>
      </c>
      <c r="D31" s="23">
        <v>91551270</v>
      </c>
      <c r="E31" s="24">
        <v>3003000</v>
      </c>
      <c r="F31" s="6">
        <v>5713225</v>
      </c>
      <c r="G31" s="25">
        <v>5713225</v>
      </c>
      <c r="H31" s="26">
        <v>0</v>
      </c>
      <c r="I31" s="24">
        <v>13393500</v>
      </c>
      <c r="J31" s="6">
        <v>7668960</v>
      </c>
      <c r="K31" s="25">
        <v>6154826</v>
      </c>
    </row>
    <row r="32" spans="1:11" ht="13.5">
      <c r="A32" s="33" t="s">
        <v>36</v>
      </c>
      <c r="B32" s="7">
        <f>SUM(B28:B31)</f>
        <v>-2186322</v>
      </c>
      <c r="C32" s="7">
        <f aca="true" t="shared" si="5" ref="C32:K32">SUM(C28:C31)</f>
        <v>0</v>
      </c>
      <c r="D32" s="69">
        <f t="shared" si="5"/>
        <v>91825681</v>
      </c>
      <c r="E32" s="70">
        <f t="shared" si="5"/>
        <v>3003000</v>
      </c>
      <c r="F32" s="7">
        <f t="shared" si="5"/>
        <v>5713225</v>
      </c>
      <c r="G32" s="71">
        <f t="shared" si="5"/>
        <v>5713225</v>
      </c>
      <c r="H32" s="72">
        <f t="shared" si="5"/>
        <v>0</v>
      </c>
      <c r="I32" s="70">
        <f t="shared" si="5"/>
        <v>15809500</v>
      </c>
      <c r="J32" s="7">
        <f t="shared" si="5"/>
        <v>10140960</v>
      </c>
      <c r="K32" s="71">
        <f t="shared" si="5"/>
        <v>8692826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-11822651</v>
      </c>
      <c r="C35" s="6">
        <v>0</v>
      </c>
      <c r="D35" s="23">
        <v>46148228</v>
      </c>
      <c r="E35" s="24">
        <v>116352912</v>
      </c>
      <c r="F35" s="6">
        <v>14579288</v>
      </c>
      <c r="G35" s="25">
        <v>14579288</v>
      </c>
      <c r="H35" s="26">
        <v>23969598</v>
      </c>
      <c r="I35" s="24">
        <v>48299176</v>
      </c>
      <c r="J35" s="6">
        <v>42562765</v>
      </c>
      <c r="K35" s="25">
        <v>59688159</v>
      </c>
    </row>
    <row r="36" spans="1:11" ht="13.5">
      <c r="A36" s="22" t="s">
        <v>39</v>
      </c>
      <c r="B36" s="6">
        <v>220569</v>
      </c>
      <c r="C36" s="6">
        <v>0</v>
      </c>
      <c r="D36" s="23">
        <v>59093380</v>
      </c>
      <c r="E36" s="24">
        <v>3003000</v>
      </c>
      <c r="F36" s="6">
        <v>64831225</v>
      </c>
      <c r="G36" s="25">
        <v>64831225</v>
      </c>
      <c r="H36" s="26">
        <v>966664</v>
      </c>
      <c r="I36" s="24">
        <v>64534660</v>
      </c>
      <c r="J36" s="6">
        <v>82658730</v>
      </c>
      <c r="K36" s="25">
        <v>101326160</v>
      </c>
    </row>
    <row r="37" spans="1:11" ht="13.5">
      <c r="A37" s="22" t="s">
        <v>40</v>
      </c>
      <c r="B37" s="6">
        <v>16750091</v>
      </c>
      <c r="C37" s="6">
        <v>0</v>
      </c>
      <c r="D37" s="23">
        <v>112464692</v>
      </c>
      <c r="E37" s="24">
        <v>47788309</v>
      </c>
      <c r="F37" s="6">
        <v>0</v>
      </c>
      <c r="G37" s="25">
        <v>0</v>
      </c>
      <c r="H37" s="26">
        <v>-29461436</v>
      </c>
      <c r="I37" s="24">
        <v>8024000</v>
      </c>
      <c r="J37" s="6">
        <v>8933063</v>
      </c>
      <c r="K37" s="25">
        <v>9658004</v>
      </c>
    </row>
    <row r="38" spans="1:11" ht="13.5">
      <c r="A38" s="22" t="s">
        <v>41</v>
      </c>
      <c r="B38" s="6">
        <v>-3702288</v>
      </c>
      <c r="C38" s="6">
        <v>0</v>
      </c>
      <c r="D38" s="23">
        <v>62104875</v>
      </c>
      <c r="E38" s="24">
        <v>0</v>
      </c>
      <c r="F38" s="6">
        <v>0</v>
      </c>
      <c r="G38" s="25">
        <v>0</v>
      </c>
      <c r="H38" s="26">
        <v>0</v>
      </c>
      <c r="I38" s="24">
        <v>16148000</v>
      </c>
      <c r="J38" s="6">
        <v>18383109</v>
      </c>
      <c r="K38" s="25">
        <v>20834224</v>
      </c>
    </row>
    <row r="39" spans="1:11" ht="13.5">
      <c r="A39" s="22" t="s">
        <v>42</v>
      </c>
      <c r="B39" s="6">
        <v>13902631</v>
      </c>
      <c r="C39" s="6">
        <v>0</v>
      </c>
      <c r="D39" s="23">
        <v>-114662616</v>
      </c>
      <c r="E39" s="24">
        <v>0</v>
      </c>
      <c r="F39" s="6">
        <v>0</v>
      </c>
      <c r="G39" s="25">
        <v>0</v>
      </c>
      <c r="H39" s="26">
        <v>15</v>
      </c>
      <c r="I39" s="24">
        <v>56621836</v>
      </c>
      <c r="J39" s="6">
        <v>85841155</v>
      </c>
      <c r="K39" s="25">
        <v>101771465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37372000</v>
      </c>
      <c r="J42" s="6">
        <v>31370064</v>
      </c>
      <c r="K42" s="25">
        <v>30917742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-15539500</v>
      </c>
      <c r="J43" s="6">
        <v>-10140960</v>
      </c>
      <c r="K43" s="25">
        <v>-8692826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0</v>
      </c>
      <c r="C45" s="7">
        <v>0</v>
      </c>
      <c r="D45" s="69">
        <v>0</v>
      </c>
      <c r="E45" s="70">
        <v>0</v>
      </c>
      <c r="F45" s="7">
        <v>0</v>
      </c>
      <c r="G45" s="71">
        <v>0</v>
      </c>
      <c r="H45" s="72">
        <v>0</v>
      </c>
      <c r="I45" s="70">
        <v>67281084</v>
      </c>
      <c r="J45" s="7">
        <v>60830104</v>
      </c>
      <c r="K45" s="71">
        <v>78826916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-13922260</v>
      </c>
      <c r="C48" s="6">
        <v>0</v>
      </c>
      <c r="D48" s="23">
        <v>6468380</v>
      </c>
      <c r="E48" s="24">
        <v>0</v>
      </c>
      <c r="F48" s="6">
        <v>0</v>
      </c>
      <c r="G48" s="25">
        <v>0</v>
      </c>
      <c r="H48" s="26">
        <v>21114106</v>
      </c>
      <c r="I48" s="24">
        <v>45448584</v>
      </c>
      <c r="J48" s="6">
        <v>39601000</v>
      </c>
      <c r="K48" s="25">
        <v>56602000</v>
      </c>
    </row>
    <row r="49" spans="1:11" ht="13.5">
      <c r="A49" s="22" t="s">
        <v>50</v>
      </c>
      <c r="B49" s="6">
        <f>+B75</f>
        <v>14832722</v>
      </c>
      <c r="C49" s="6">
        <f aca="true" t="shared" si="6" ref="C49:K49">+C75</f>
        <v>0</v>
      </c>
      <c r="D49" s="23">
        <f t="shared" si="6"/>
        <v>157444052</v>
      </c>
      <c r="E49" s="24">
        <f t="shared" si="6"/>
        <v>47788309</v>
      </c>
      <c r="F49" s="6">
        <f t="shared" si="6"/>
        <v>0</v>
      </c>
      <c r="G49" s="25">
        <f t="shared" si="6"/>
        <v>0</v>
      </c>
      <c r="H49" s="26">
        <f t="shared" si="6"/>
        <v>-5086999</v>
      </c>
      <c r="I49" s="24">
        <f t="shared" si="6"/>
        <v>466000</v>
      </c>
      <c r="J49" s="6">
        <f t="shared" si="6"/>
        <v>2518482.821678322</v>
      </c>
      <c r="K49" s="25">
        <f t="shared" si="6"/>
        <v>3090217.94162955</v>
      </c>
    </row>
    <row r="50" spans="1:11" ht="13.5">
      <c r="A50" s="33" t="s">
        <v>51</v>
      </c>
      <c r="B50" s="7">
        <f>+B48-B49</f>
        <v>-28754982</v>
      </c>
      <c r="C50" s="7">
        <f aca="true" t="shared" si="7" ref="C50:K50">+C48-C49</f>
        <v>0</v>
      </c>
      <c r="D50" s="69">
        <f t="shared" si="7"/>
        <v>-150975672</v>
      </c>
      <c r="E50" s="70">
        <f t="shared" si="7"/>
        <v>-47788309</v>
      </c>
      <c r="F50" s="7">
        <f t="shared" si="7"/>
        <v>0</v>
      </c>
      <c r="G50" s="71">
        <f t="shared" si="7"/>
        <v>0</v>
      </c>
      <c r="H50" s="72">
        <f t="shared" si="7"/>
        <v>26201105</v>
      </c>
      <c r="I50" s="70">
        <f t="shared" si="7"/>
        <v>44982584</v>
      </c>
      <c r="J50" s="7">
        <f t="shared" si="7"/>
        <v>37082517.178321674</v>
      </c>
      <c r="K50" s="71">
        <f t="shared" si="7"/>
        <v>53511782.05837045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-7293496</v>
      </c>
      <c r="C53" s="6">
        <v>0</v>
      </c>
      <c r="D53" s="23">
        <v>45018161</v>
      </c>
      <c r="E53" s="24">
        <v>620000</v>
      </c>
      <c r="F53" s="6">
        <v>63731225</v>
      </c>
      <c r="G53" s="25">
        <v>63731225</v>
      </c>
      <c r="H53" s="26">
        <v>368383</v>
      </c>
      <c r="I53" s="24">
        <v>64284660</v>
      </c>
      <c r="J53" s="6">
        <v>82398230</v>
      </c>
      <c r="K53" s="25">
        <v>101065160</v>
      </c>
    </row>
    <row r="54" spans="1:11" ht="13.5">
      <c r="A54" s="22" t="s">
        <v>54</v>
      </c>
      <c r="B54" s="6">
        <v>0</v>
      </c>
      <c r="C54" s="6">
        <v>0</v>
      </c>
      <c r="D54" s="23">
        <v>9642840</v>
      </c>
      <c r="E54" s="24">
        <v>6300000</v>
      </c>
      <c r="F54" s="6">
        <v>6300000</v>
      </c>
      <c r="G54" s="25">
        <v>6300000</v>
      </c>
      <c r="H54" s="26">
        <v>0</v>
      </c>
      <c r="I54" s="24">
        <v>10000000</v>
      </c>
      <c r="J54" s="6">
        <v>10420000</v>
      </c>
      <c r="K54" s="25">
        <v>10440000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1292174</v>
      </c>
      <c r="C56" s="6">
        <v>0</v>
      </c>
      <c r="D56" s="23">
        <v>14508045</v>
      </c>
      <c r="E56" s="24">
        <v>400000</v>
      </c>
      <c r="F56" s="6">
        <v>1200000</v>
      </c>
      <c r="G56" s="25">
        <v>1200000</v>
      </c>
      <c r="H56" s="26">
        <v>693868</v>
      </c>
      <c r="I56" s="24">
        <v>8822000</v>
      </c>
      <c r="J56" s="6">
        <v>6982524</v>
      </c>
      <c r="K56" s="25">
        <v>8200168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</v>
      </c>
      <c r="J70" s="5">
        <f t="shared" si="8"/>
        <v>0.9965034965034965</v>
      </c>
      <c r="K70" s="5">
        <f t="shared" si="8"/>
        <v>0.9962827768661465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110000</v>
      </c>
      <c r="J71" s="2">
        <f t="shared" si="9"/>
        <v>114000</v>
      </c>
      <c r="K71" s="2">
        <f t="shared" si="9"/>
        <v>119000</v>
      </c>
    </row>
    <row r="72" spans="1:11" ht="12.75" hidden="1">
      <c r="A72" s="1" t="s">
        <v>104</v>
      </c>
      <c r="B72" s="2">
        <f>+B77</f>
        <v>1570033</v>
      </c>
      <c r="C72" s="2">
        <f aca="true" t="shared" si="10" ref="C72:K72">+C77</f>
        <v>0</v>
      </c>
      <c r="D72" s="2">
        <f t="shared" si="10"/>
        <v>272000</v>
      </c>
      <c r="E72" s="2">
        <f t="shared" si="10"/>
        <v>110000</v>
      </c>
      <c r="F72" s="2">
        <f t="shared" si="10"/>
        <v>110000</v>
      </c>
      <c r="G72" s="2">
        <f t="shared" si="10"/>
        <v>110000</v>
      </c>
      <c r="H72" s="2">
        <f t="shared" si="10"/>
        <v>283471</v>
      </c>
      <c r="I72" s="2">
        <f t="shared" si="10"/>
        <v>110000</v>
      </c>
      <c r="J72" s="2">
        <f t="shared" si="10"/>
        <v>114400</v>
      </c>
      <c r="K72" s="2">
        <f t="shared" si="10"/>
        <v>119444</v>
      </c>
    </row>
    <row r="73" spans="1:11" ht="12.75" hidden="1">
      <c r="A73" s="1" t="s">
        <v>105</v>
      </c>
      <c r="B73" s="2">
        <f>+B74</f>
        <v>-1301902.1666666567</v>
      </c>
      <c r="C73" s="2">
        <f aca="true" t="shared" si="11" ref="C73:K73">+(C78+C80+C81+C82)-(B78+B80+B81+B82)</f>
        <v>-2099609</v>
      </c>
      <c r="D73" s="2">
        <f t="shared" si="11"/>
        <v>39679848</v>
      </c>
      <c r="E73" s="2">
        <f t="shared" si="11"/>
        <v>76673064</v>
      </c>
      <c r="F73" s="2">
        <f>+(F78+F80+F81+F82)-(D78+D80+D81+D82)</f>
        <v>-25100560</v>
      </c>
      <c r="G73" s="2">
        <f>+(G78+G80+G81+G82)-(D78+D80+D81+D82)</f>
        <v>-25100560</v>
      </c>
      <c r="H73" s="2">
        <f>+(H78+H80+H81+H82)-(D78+D80+D81+D82)</f>
        <v>-36824356</v>
      </c>
      <c r="I73" s="2">
        <f>+(I78+I80+I81+I82)-(E78+E80+E81+E82)</f>
        <v>-113502320</v>
      </c>
      <c r="J73" s="2">
        <f t="shared" si="11"/>
        <v>111173</v>
      </c>
      <c r="K73" s="2">
        <f t="shared" si="11"/>
        <v>124394</v>
      </c>
    </row>
    <row r="74" spans="1:11" ht="12.75" hidden="1">
      <c r="A74" s="1" t="s">
        <v>106</v>
      </c>
      <c r="B74" s="2">
        <f>+TREND(C74:E74)</f>
        <v>-1301902.1666666567</v>
      </c>
      <c r="C74" s="2">
        <f>+C73</f>
        <v>-2099609</v>
      </c>
      <c r="D74" s="2">
        <f aca="true" t="shared" si="12" ref="D74:K74">+D73</f>
        <v>39679848</v>
      </c>
      <c r="E74" s="2">
        <f t="shared" si="12"/>
        <v>76673064</v>
      </c>
      <c r="F74" s="2">
        <f t="shared" si="12"/>
        <v>-25100560</v>
      </c>
      <c r="G74" s="2">
        <f t="shared" si="12"/>
        <v>-25100560</v>
      </c>
      <c r="H74" s="2">
        <f t="shared" si="12"/>
        <v>-36824356</v>
      </c>
      <c r="I74" s="2">
        <f t="shared" si="12"/>
        <v>-113502320</v>
      </c>
      <c r="J74" s="2">
        <f t="shared" si="12"/>
        <v>111173</v>
      </c>
      <c r="K74" s="2">
        <f t="shared" si="12"/>
        <v>124394</v>
      </c>
    </row>
    <row r="75" spans="1:11" ht="12.75" hidden="1">
      <c r="A75" s="1" t="s">
        <v>107</v>
      </c>
      <c r="B75" s="2">
        <f>+B84-(((B80+B81+B78)*B70)-B79)</f>
        <v>14832722</v>
      </c>
      <c r="C75" s="2">
        <f aca="true" t="shared" si="13" ref="C75:K75">+C84-(((C80+C81+C78)*C70)-C79)</f>
        <v>0</v>
      </c>
      <c r="D75" s="2">
        <f t="shared" si="13"/>
        <v>157444052</v>
      </c>
      <c r="E75" s="2">
        <f t="shared" si="13"/>
        <v>47788309</v>
      </c>
      <c r="F75" s="2">
        <f t="shared" si="13"/>
        <v>0</v>
      </c>
      <c r="G75" s="2">
        <f t="shared" si="13"/>
        <v>0</v>
      </c>
      <c r="H75" s="2">
        <f t="shared" si="13"/>
        <v>-5086999</v>
      </c>
      <c r="I75" s="2">
        <f t="shared" si="13"/>
        <v>466000</v>
      </c>
      <c r="J75" s="2">
        <f t="shared" si="13"/>
        <v>2518482.821678322</v>
      </c>
      <c r="K75" s="2">
        <f t="shared" si="13"/>
        <v>3090217.94162955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1570033</v>
      </c>
      <c r="C77" s="3">
        <v>0</v>
      </c>
      <c r="D77" s="3">
        <v>272000</v>
      </c>
      <c r="E77" s="3">
        <v>110000</v>
      </c>
      <c r="F77" s="3">
        <v>110000</v>
      </c>
      <c r="G77" s="3">
        <v>110000</v>
      </c>
      <c r="H77" s="3">
        <v>283471</v>
      </c>
      <c r="I77" s="3">
        <v>110000</v>
      </c>
      <c r="J77" s="3">
        <v>114400</v>
      </c>
      <c r="K77" s="3">
        <v>119444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16381647</v>
      </c>
      <c r="C79" s="3">
        <v>0</v>
      </c>
      <c r="D79" s="3">
        <v>111239692</v>
      </c>
      <c r="E79" s="3">
        <v>47788309</v>
      </c>
      <c r="F79" s="3">
        <v>0</v>
      </c>
      <c r="G79" s="3">
        <v>0</v>
      </c>
      <c r="H79" s="3">
        <v>-29461436</v>
      </c>
      <c r="I79" s="3">
        <v>5024000</v>
      </c>
      <c r="J79" s="3">
        <v>5920463</v>
      </c>
      <c r="K79" s="3">
        <v>6632751</v>
      </c>
    </row>
    <row r="80" spans="1:11" ht="12.75" hidden="1">
      <c r="A80" s="1" t="s">
        <v>68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2290072</v>
      </c>
      <c r="C81" s="3">
        <v>0</v>
      </c>
      <c r="D81" s="3">
        <v>38467662</v>
      </c>
      <c r="E81" s="3">
        <v>116352912</v>
      </c>
      <c r="F81" s="3">
        <v>14579288</v>
      </c>
      <c r="G81" s="3">
        <v>14579288</v>
      </c>
      <c r="H81" s="3">
        <v>2855492</v>
      </c>
      <c r="I81" s="3">
        <v>2850592</v>
      </c>
      <c r="J81" s="3">
        <v>2961765</v>
      </c>
      <c r="K81" s="3">
        <v>3086159</v>
      </c>
    </row>
    <row r="82" spans="1:11" ht="12.75" hidden="1">
      <c r="A82" s="1" t="s">
        <v>70</v>
      </c>
      <c r="B82" s="3">
        <v>-190463</v>
      </c>
      <c r="C82" s="3">
        <v>0</v>
      </c>
      <c r="D82" s="3">
        <v>1212186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110000</v>
      </c>
      <c r="J83" s="3">
        <v>114000</v>
      </c>
      <c r="K83" s="3">
        <v>119000</v>
      </c>
    </row>
    <row r="84" spans="1:11" ht="12.75" hidden="1">
      <c r="A84" s="1" t="s">
        <v>72</v>
      </c>
      <c r="B84" s="3">
        <v>-1548925</v>
      </c>
      <c r="C84" s="3">
        <v>0</v>
      </c>
      <c r="D84" s="3">
        <v>46204360</v>
      </c>
      <c r="E84" s="3">
        <v>0</v>
      </c>
      <c r="F84" s="3">
        <v>0</v>
      </c>
      <c r="G84" s="3">
        <v>0</v>
      </c>
      <c r="H84" s="3">
        <v>24374437</v>
      </c>
      <c r="I84" s="3">
        <v>-1707408</v>
      </c>
      <c r="J84" s="3">
        <v>-450571</v>
      </c>
      <c r="K84" s="3">
        <v>-467846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16943330</v>
      </c>
      <c r="C5" s="6">
        <v>16935540</v>
      </c>
      <c r="D5" s="23">
        <v>28633863</v>
      </c>
      <c r="E5" s="24">
        <v>24480254</v>
      </c>
      <c r="F5" s="6">
        <v>24480254</v>
      </c>
      <c r="G5" s="25">
        <v>24480254</v>
      </c>
      <c r="H5" s="26">
        <v>319236</v>
      </c>
      <c r="I5" s="24">
        <v>8702778</v>
      </c>
      <c r="J5" s="6">
        <v>9068295</v>
      </c>
      <c r="K5" s="25">
        <v>9467300</v>
      </c>
    </row>
    <row r="6" spans="1:11" ht="13.5">
      <c r="A6" s="22" t="s">
        <v>18</v>
      </c>
      <c r="B6" s="6">
        <v>607157</v>
      </c>
      <c r="C6" s="6">
        <v>607155</v>
      </c>
      <c r="D6" s="23">
        <v>311856</v>
      </c>
      <c r="E6" s="24">
        <v>0</v>
      </c>
      <c r="F6" s="6">
        <v>0</v>
      </c>
      <c r="G6" s="25">
        <v>0</v>
      </c>
      <c r="H6" s="26">
        <v>252117</v>
      </c>
      <c r="I6" s="24">
        <v>172000</v>
      </c>
      <c r="J6" s="6">
        <v>186035</v>
      </c>
      <c r="K6" s="25">
        <v>178880</v>
      </c>
    </row>
    <row r="7" spans="1:11" ht="13.5">
      <c r="A7" s="22" t="s">
        <v>19</v>
      </c>
      <c r="B7" s="6">
        <v>0</v>
      </c>
      <c r="C7" s="6">
        <v>3739533</v>
      </c>
      <c r="D7" s="23">
        <v>2183035</v>
      </c>
      <c r="E7" s="24">
        <v>1634860</v>
      </c>
      <c r="F7" s="6">
        <v>1634860</v>
      </c>
      <c r="G7" s="25">
        <v>1634860</v>
      </c>
      <c r="H7" s="26">
        <v>1831023</v>
      </c>
      <c r="I7" s="24">
        <v>1985132</v>
      </c>
      <c r="J7" s="6">
        <v>2044686</v>
      </c>
      <c r="K7" s="25">
        <v>2106027</v>
      </c>
    </row>
    <row r="8" spans="1:11" ht="13.5">
      <c r="A8" s="22" t="s">
        <v>20</v>
      </c>
      <c r="B8" s="6">
        <v>115805907</v>
      </c>
      <c r="C8" s="6">
        <v>137999554</v>
      </c>
      <c r="D8" s="23">
        <v>133807397</v>
      </c>
      <c r="E8" s="24">
        <v>115743512</v>
      </c>
      <c r="F8" s="6">
        <v>164490316</v>
      </c>
      <c r="G8" s="25">
        <v>164490316</v>
      </c>
      <c r="H8" s="26">
        <v>163942960</v>
      </c>
      <c r="I8" s="24">
        <v>145084855</v>
      </c>
      <c r="J8" s="6">
        <v>135331002</v>
      </c>
      <c r="K8" s="25">
        <v>131832452</v>
      </c>
    </row>
    <row r="9" spans="1:11" ht="13.5">
      <c r="A9" s="22" t="s">
        <v>21</v>
      </c>
      <c r="B9" s="6">
        <v>7268263</v>
      </c>
      <c r="C9" s="6">
        <v>6469546</v>
      </c>
      <c r="D9" s="23">
        <v>4210126</v>
      </c>
      <c r="E9" s="24">
        <v>2872427</v>
      </c>
      <c r="F9" s="6">
        <v>2881928</v>
      </c>
      <c r="G9" s="25">
        <v>2881928</v>
      </c>
      <c r="H9" s="26">
        <v>2203531</v>
      </c>
      <c r="I9" s="24">
        <v>2583004</v>
      </c>
      <c r="J9" s="6">
        <v>2662490</v>
      </c>
      <c r="K9" s="25">
        <v>2863074</v>
      </c>
    </row>
    <row r="10" spans="1:11" ht="25.5">
      <c r="A10" s="27" t="s">
        <v>96</v>
      </c>
      <c r="B10" s="28">
        <f>SUM(B5:B9)</f>
        <v>140624657</v>
      </c>
      <c r="C10" s="29">
        <f aca="true" t="shared" si="0" ref="C10:K10">SUM(C5:C9)</f>
        <v>165751328</v>
      </c>
      <c r="D10" s="30">
        <f t="shared" si="0"/>
        <v>169146277</v>
      </c>
      <c r="E10" s="28">
        <f t="shared" si="0"/>
        <v>144731053</v>
      </c>
      <c r="F10" s="29">
        <f t="shared" si="0"/>
        <v>193487358</v>
      </c>
      <c r="G10" s="31">
        <f t="shared" si="0"/>
        <v>193487358</v>
      </c>
      <c r="H10" s="32">
        <f t="shared" si="0"/>
        <v>168548867</v>
      </c>
      <c r="I10" s="28">
        <f t="shared" si="0"/>
        <v>158527769</v>
      </c>
      <c r="J10" s="29">
        <f t="shared" si="0"/>
        <v>149292508</v>
      </c>
      <c r="K10" s="31">
        <f t="shared" si="0"/>
        <v>146447733</v>
      </c>
    </row>
    <row r="11" spans="1:11" ht="13.5">
      <c r="A11" s="22" t="s">
        <v>22</v>
      </c>
      <c r="B11" s="6">
        <v>58707297</v>
      </c>
      <c r="C11" s="6">
        <v>59299627</v>
      </c>
      <c r="D11" s="23">
        <v>76879249</v>
      </c>
      <c r="E11" s="24">
        <v>90470793</v>
      </c>
      <c r="F11" s="6">
        <v>91471187</v>
      </c>
      <c r="G11" s="25">
        <v>91471187</v>
      </c>
      <c r="H11" s="26">
        <v>80247535</v>
      </c>
      <c r="I11" s="24">
        <v>98287493</v>
      </c>
      <c r="J11" s="6">
        <v>103641990</v>
      </c>
      <c r="K11" s="25">
        <v>109809274</v>
      </c>
    </row>
    <row r="12" spans="1:11" ht="13.5">
      <c r="A12" s="22" t="s">
        <v>23</v>
      </c>
      <c r="B12" s="6">
        <v>11178687</v>
      </c>
      <c r="C12" s="6">
        <v>11178687</v>
      </c>
      <c r="D12" s="23">
        <v>12300839</v>
      </c>
      <c r="E12" s="24">
        <v>11786603</v>
      </c>
      <c r="F12" s="6">
        <v>11786603</v>
      </c>
      <c r="G12" s="25">
        <v>11786603</v>
      </c>
      <c r="H12" s="26">
        <v>11086187</v>
      </c>
      <c r="I12" s="24">
        <v>12962148</v>
      </c>
      <c r="J12" s="6">
        <v>13739871</v>
      </c>
      <c r="K12" s="25">
        <v>14564270</v>
      </c>
    </row>
    <row r="13" spans="1:11" ht="13.5">
      <c r="A13" s="22" t="s">
        <v>97</v>
      </c>
      <c r="B13" s="6">
        <v>0</v>
      </c>
      <c r="C13" s="6">
        <v>11368259</v>
      </c>
      <c r="D13" s="23">
        <v>28546252</v>
      </c>
      <c r="E13" s="24">
        <v>12500000</v>
      </c>
      <c r="F13" s="6">
        <v>12500000</v>
      </c>
      <c r="G13" s="25">
        <v>12500000</v>
      </c>
      <c r="H13" s="26">
        <v>0</v>
      </c>
      <c r="I13" s="24">
        <v>31500000</v>
      </c>
      <c r="J13" s="6">
        <v>33075000</v>
      </c>
      <c r="K13" s="25">
        <v>33736500</v>
      </c>
    </row>
    <row r="14" spans="1:11" ht="13.5">
      <c r="A14" s="22" t="s">
        <v>24</v>
      </c>
      <c r="B14" s="6">
        <v>82108</v>
      </c>
      <c r="C14" s="6">
        <v>934296</v>
      </c>
      <c r="D14" s="23">
        <v>33933</v>
      </c>
      <c r="E14" s="24">
        <v>60000</v>
      </c>
      <c r="F14" s="6">
        <v>160000</v>
      </c>
      <c r="G14" s="25">
        <v>160000</v>
      </c>
      <c r="H14" s="26">
        <v>36597</v>
      </c>
      <c r="I14" s="24">
        <v>140000</v>
      </c>
      <c r="J14" s="6">
        <v>147000</v>
      </c>
      <c r="K14" s="25">
        <v>154350</v>
      </c>
    </row>
    <row r="15" spans="1:11" ht="13.5">
      <c r="A15" s="22" t="s">
        <v>98</v>
      </c>
      <c r="B15" s="6">
        <v>2997316</v>
      </c>
      <c r="C15" s="6">
        <v>118520</v>
      </c>
      <c r="D15" s="23">
        <v>107428</v>
      </c>
      <c r="E15" s="24">
        <v>780000</v>
      </c>
      <c r="F15" s="6">
        <v>780000</v>
      </c>
      <c r="G15" s="25">
        <v>780000</v>
      </c>
      <c r="H15" s="26">
        <v>250576</v>
      </c>
      <c r="I15" s="24">
        <v>505000</v>
      </c>
      <c r="J15" s="6">
        <v>531250</v>
      </c>
      <c r="K15" s="25">
        <v>558873</v>
      </c>
    </row>
    <row r="16" spans="1:11" ht="13.5">
      <c r="A16" s="22" t="s">
        <v>20</v>
      </c>
      <c r="B16" s="6">
        <v>1361992</v>
      </c>
      <c r="C16" s="6">
        <v>1671702</v>
      </c>
      <c r="D16" s="23">
        <v>1443826</v>
      </c>
      <c r="E16" s="24">
        <v>2817000</v>
      </c>
      <c r="F16" s="6">
        <v>2417000</v>
      </c>
      <c r="G16" s="25">
        <v>2417000</v>
      </c>
      <c r="H16" s="26">
        <v>733839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45984059</v>
      </c>
      <c r="C17" s="6">
        <v>53382836</v>
      </c>
      <c r="D17" s="23">
        <v>52357789</v>
      </c>
      <c r="E17" s="24">
        <v>57355457</v>
      </c>
      <c r="F17" s="6">
        <v>59853564</v>
      </c>
      <c r="G17" s="25">
        <v>59853564</v>
      </c>
      <c r="H17" s="26">
        <v>49799991</v>
      </c>
      <c r="I17" s="24">
        <v>52273476</v>
      </c>
      <c r="J17" s="6">
        <v>58366524</v>
      </c>
      <c r="K17" s="25">
        <v>54400930</v>
      </c>
    </row>
    <row r="18" spans="1:11" ht="13.5">
      <c r="A18" s="33" t="s">
        <v>26</v>
      </c>
      <c r="B18" s="34">
        <f>SUM(B11:B17)</f>
        <v>120311459</v>
      </c>
      <c r="C18" s="35">
        <f aca="true" t="shared" si="1" ref="C18:K18">SUM(C11:C17)</f>
        <v>137953927</v>
      </c>
      <c r="D18" s="36">
        <f t="shared" si="1"/>
        <v>171669316</v>
      </c>
      <c r="E18" s="34">
        <f t="shared" si="1"/>
        <v>175769853</v>
      </c>
      <c r="F18" s="35">
        <f t="shared" si="1"/>
        <v>178968354</v>
      </c>
      <c r="G18" s="37">
        <f t="shared" si="1"/>
        <v>178968354</v>
      </c>
      <c r="H18" s="38">
        <f t="shared" si="1"/>
        <v>142154725</v>
      </c>
      <c r="I18" s="34">
        <f t="shared" si="1"/>
        <v>195668117</v>
      </c>
      <c r="J18" s="35">
        <f t="shared" si="1"/>
        <v>209501635</v>
      </c>
      <c r="K18" s="37">
        <f t="shared" si="1"/>
        <v>213224197</v>
      </c>
    </row>
    <row r="19" spans="1:11" ht="13.5">
      <c r="A19" s="33" t="s">
        <v>27</v>
      </c>
      <c r="B19" s="39">
        <f>+B10-B18</f>
        <v>20313198</v>
      </c>
      <c r="C19" s="40">
        <f aca="true" t="shared" si="2" ref="C19:K19">+C10-C18</f>
        <v>27797401</v>
      </c>
      <c r="D19" s="41">
        <f t="shared" si="2"/>
        <v>-2523039</v>
      </c>
      <c r="E19" s="39">
        <f t="shared" si="2"/>
        <v>-31038800</v>
      </c>
      <c r="F19" s="40">
        <f t="shared" si="2"/>
        <v>14519004</v>
      </c>
      <c r="G19" s="42">
        <f t="shared" si="2"/>
        <v>14519004</v>
      </c>
      <c r="H19" s="43">
        <f t="shared" si="2"/>
        <v>26394142</v>
      </c>
      <c r="I19" s="39">
        <f t="shared" si="2"/>
        <v>-37140348</v>
      </c>
      <c r="J19" s="40">
        <f t="shared" si="2"/>
        <v>-60209127</v>
      </c>
      <c r="K19" s="42">
        <f t="shared" si="2"/>
        <v>-66776464</v>
      </c>
    </row>
    <row r="20" spans="1:11" ht="25.5">
      <c r="A20" s="44" t="s">
        <v>28</v>
      </c>
      <c r="B20" s="45">
        <v>0</v>
      </c>
      <c r="C20" s="46">
        <v>0</v>
      </c>
      <c r="D20" s="47">
        <v>0</v>
      </c>
      <c r="E20" s="45">
        <v>29224000</v>
      </c>
      <c r="F20" s="46">
        <v>29224000</v>
      </c>
      <c r="G20" s="48">
        <v>29224000</v>
      </c>
      <c r="H20" s="49">
        <v>32518254</v>
      </c>
      <c r="I20" s="45">
        <v>29352150</v>
      </c>
      <c r="J20" s="46">
        <v>31497250</v>
      </c>
      <c r="K20" s="48">
        <v>32778800</v>
      </c>
    </row>
    <row r="21" spans="1:11" ht="63.75">
      <c r="A21" s="50" t="s">
        <v>99</v>
      </c>
      <c r="B21" s="51">
        <v>2100</v>
      </c>
      <c r="C21" s="52">
        <v>143617</v>
      </c>
      <c r="D21" s="53">
        <v>135767</v>
      </c>
      <c r="E21" s="51">
        <v>0</v>
      </c>
      <c r="F21" s="52">
        <v>0</v>
      </c>
      <c r="G21" s="54">
        <v>0</v>
      </c>
      <c r="H21" s="55">
        <v>85750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20315298</v>
      </c>
      <c r="C22" s="58">
        <f aca="true" t="shared" si="3" ref="C22:K22">SUM(C19:C21)</f>
        <v>27941018</v>
      </c>
      <c r="D22" s="59">
        <f t="shared" si="3"/>
        <v>-2387272</v>
      </c>
      <c r="E22" s="57">
        <f t="shared" si="3"/>
        <v>-1814800</v>
      </c>
      <c r="F22" s="58">
        <f t="shared" si="3"/>
        <v>43743004</v>
      </c>
      <c r="G22" s="60">
        <f t="shared" si="3"/>
        <v>43743004</v>
      </c>
      <c r="H22" s="61">
        <f t="shared" si="3"/>
        <v>58998146</v>
      </c>
      <c r="I22" s="57">
        <f t="shared" si="3"/>
        <v>-7788198</v>
      </c>
      <c r="J22" s="58">
        <f t="shared" si="3"/>
        <v>-28711877</v>
      </c>
      <c r="K22" s="60">
        <f t="shared" si="3"/>
        <v>-33997664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20315298</v>
      </c>
      <c r="C24" s="40">
        <f aca="true" t="shared" si="4" ref="C24:K24">SUM(C22:C23)</f>
        <v>27941018</v>
      </c>
      <c r="D24" s="41">
        <f t="shared" si="4"/>
        <v>-2387272</v>
      </c>
      <c r="E24" s="39">
        <f t="shared" si="4"/>
        <v>-1814800</v>
      </c>
      <c r="F24" s="40">
        <f t="shared" si="4"/>
        <v>43743004</v>
      </c>
      <c r="G24" s="42">
        <f t="shared" si="4"/>
        <v>43743004</v>
      </c>
      <c r="H24" s="43">
        <f t="shared" si="4"/>
        <v>58998146</v>
      </c>
      <c r="I24" s="39">
        <f t="shared" si="4"/>
        <v>-7788198</v>
      </c>
      <c r="J24" s="40">
        <f t="shared" si="4"/>
        <v>-28711877</v>
      </c>
      <c r="K24" s="42">
        <f t="shared" si="4"/>
        <v>-33997664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29115039</v>
      </c>
      <c r="C27" s="7">
        <v>-128330082</v>
      </c>
      <c r="D27" s="69">
        <v>5051901</v>
      </c>
      <c r="E27" s="70">
        <v>32740800</v>
      </c>
      <c r="F27" s="7">
        <v>53240800</v>
      </c>
      <c r="G27" s="71">
        <v>53240800</v>
      </c>
      <c r="H27" s="72">
        <v>39561379</v>
      </c>
      <c r="I27" s="70">
        <v>34342150</v>
      </c>
      <c r="J27" s="7">
        <v>7023372</v>
      </c>
      <c r="K27" s="71">
        <v>3162461</v>
      </c>
    </row>
    <row r="28" spans="1:11" ht="13.5">
      <c r="A28" s="73" t="s">
        <v>33</v>
      </c>
      <c r="B28" s="6">
        <v>11670908</v>
      </c>
      <c r="C28" s="6">
        <v>-46500290</v>
      </c>
      <c r="D28" s="23">
        <v>4541613</v>
      </c>
      <c r="E28" s="24">
        <v>28712800</v>
      </c>
      <c r="F28" s="6">
        <v>26762800</v>
      </c>
      <c r="G28" s="25">
        <v>26762800</v>
      </c>
      <c r="H28" s="26">
        <v>0</v>
      </c>
      <c r="I28" s="24">
        <v>29352150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2248000</v>
      </c>
      <c r="F31" s="6">
        <v>20698000</v>
      </c>
      <c r="G31" s="25">
        <v>20698000</v>
      </c>
      <c r="H31" s="26">
        <v>0</v>
      </c>
      <c r="I31" s="24">
        <v>4990000</v>
      </c>
      <c r="J31" s="6">
        <v>7023372</v>
      </c>
      <c r="K31" s="25">
        <v>3162461</v>
      </c>
    </row>
    <row r="32" spans="1:11" ht="13.5">
      <c r="A32" s="33" t="s">
        <v>36</v>
      </c>
      <c r="B32" s="7">
        <f>SUM(B28:B31)</f>
        <v>11670908</v>
      </c>
      <c r="C32" s="7">
        <f aca="true" t="shared" si="5" ref="C32:K32">SUM(C28:C31)</f>
        <v>-46500290</v>
      </c>
      <c r="D32" s="69">
        <f t="shared" si="5"/>
        <v>4541613</v>
      </c>
      <c r="E32" s="70">
        <f t="shared" si="5"/>
        <v>30960800</v>
      </c>
      <c r="F32" s="7">
        <f t="shared" si="5"/>
        <v>47460800</v>
      </c>
      <c r="G32" s="71">
        <f t="shared" si="5"/>
        <v>47460800</v>
      </c>
      <c r="H32" s="72">
        <f t="shared" si="5"/>
        <v>0</v>
      </c>
      <c r="I32" s="70">
        <f t="shared" si="5"/>
        <v>34342150</v>
      </c>
      <c r="J32" s="7">
        <f t="shared" si="5"/>
        <v>7023372</v>
      </c>
      <c r="K32" s="71">
        <f t="shared" si="5"/>
        <v>3162461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-13213972</v>
      </c>
      <c r="C35" s="6">
        <v>36566817</v>
      </c>
      <c r="D35" s="23">
        <v>39019604</v>
      </c>
      <c r="E35" s="24">
        <v>-22055600</v>
      </c>
      <c r="F35" s="6">
        <v>3002204</v>
      </c>
      <c r="G35" s="25">
        <v>3002204</v>
      </c>
      <c r="H35" s="26">
        <v>-2596300</v>
      </c>
      <c r="I35" s="24">
        <v>771569</v>
      </c>
      <c r="J35" s="6">
        <v>9450918</v>
      </c>
      <c r="K35" s="25">
        <v>9341675</v>
      </c>
    </row>
    <row r="36" spans="1:11" ht="13.5">
      <c r="A36" s="22" t="s">
        <v>39</v>
      </c>
      <c r="B36" s="6">
        <v>29907027</v>
      </c>
      <c r="C36" s="6">
        <v>24641493</v>
      </c>
      <c r="D36" s="23">
        <v>-20720248</v>
      </c>
      <c r="E36" s="24">
        <v>20240800</v>
      </c>
      <c r="F36" s="6">
        <v>40740800</v>
      </c>
      <c r="G36" s="25">
        <v>40740800</v>
      </c>
      <c r="H36" s="26">
        <v>42668366</v>
      </c>
      <c r="I36" s="24">
        <v>3126771</v>
      </c>
      <c r="J36" s="6">
        <v>-25775562</v>
      </c>
      <c r="K36" s="25">
        <v>-30209398</v>
      </c>
    </row>
    <row r="37" spans="1:11" ht="13.5">
      <c r="A37" s="22" t="s">
        <v>40</v>
      </c>
      <c r="B37" s="6">
        <v>26300766</v>
      </c>
      <c r="C37" s="6">
        <v>18076852</v>
      </c>
      <c r="D37" s="23">
        <v>22087897</v>
      </c>
      <c r="E37" s="24">
        <v>0</v>
      </c>
      <c r="F37" s="6">
        <v>0</v>
      </c>
      <c r="G37" s="25">
        <v>0</v>
      </c>
      <c r="H37" s="26">
        <v>-18953093</v>
      </c>
      <c r="I37" s="24">
        <v>11686538</v>
      </c>
      <c r="J37" s="6">
        <v>12387233</v>
      </c>
      <c r="K37" s="25">
        <v>13129941</v>
      </c>
    </row>
    <row r="38" spans="1:11" ht="13.5">
      <c r="A38" s="22" t="s">
        <v>41</v>
      </c>
      <c r="B38" s="6">
        <v>-29547160</v>
      </c>
      <c r="C38" s="6">
        <v>-18629654</v>
      </c>
      <c r="D38" s="23">
        <v>77052</v>
      </c>
      <c r="E38" s="24">
        <v>0</v>
      </c>
      <c r="F38" s="6">
        <v>0</v>
      </c>
      <c r="G38" s="25">
        <v>0</v>
      </c>
      <c r="H38" s="26">
        <v>26979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-375857</v>
      </c>
      <c r="C39" s="6">
        <v>33820085</v>
      </c>
      <c r="D39" s="23">
        <v>-1478317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-4603072</v>
      </c>
      <c r="C42" s="6">
        <v>58824975</v>
      </c>
      <c r="D42" s="23">
        <v>306621285</v>
      </c>
      <c r="E42" s="24">
        <v>145087512</v>
      </c>
      <c r="F42" s="6">
        <v>218314570</v>
      </c>
      <c r="G42" s="25">
        <v>218314570</v>
      </c>
      <c r="H42" s="26">
        <v>361210494</v>
      </c>
      <c r="I42" s="24">
        <v>195048321</v>
      </c>
      <c r="J42" s="6">
        <v>188522315</v>
      </c>
      <c r="K42" s="25">
        <v>187442498</v>
      </c>
    </row>
    <row r="43" spans="1:11" ht="13.5">
      <c r="A43" s="22" t="s">
        <v>45</v>
      </c>
      <c r="B43" s="6">
        <v>-26243</v>
      </c>
      <c r="C43" s="6">
        <v>-1065697</v>
      </c>
      <c r="D43" s="23">
        <v>0</v>
      </c>
      <c r="E43" s="24">
        <v>-30960800</v>
      </c>
      <c r="F43" s="6">
        <v>-47460800</v>
      </c>
      <c r="G43" s="25">
        <v>-47460800</v>
      </c>
      <c r="H43" s="26">
        <v>0</v>
      </c>
      <c r="I43" s="24">
        <v>-34626771</v>
      </c>
      <c r="J43" s="6">
        <v>-7014817</v>
      </c>
      <c r="K43" s="25">
        <v>-3251036</v>
      </c>
    </row>
    <row r="44" spans="1:11" ht="13.5">
      <c r="A44" s="22" t="s">
        <v>46</v>
      </c>
      <c r="B44" s="6">
        <v>0</v>
      </c>
      <c r="C44" s="6">
        <v>448418</v>
      </c>
      <c r="D44" s="23">
        <v>0</v>
      </c>
      <c r="E44" s="24">
        <v>0</v>
      </c>
      <c r="F44" s="6">
        <v>0</v>
      </c>
      <c r="G44" s="25">
        <v>0</v>
      </c>
      <c r="H44" s="26">
        <v>-1503</v>
      </c>
      <c r="I44" s="24">
        <v>50000</v>
      </c>
      <c r="J44" s="6">
        <v>52500</v>
      </c>
      <c r="K44" s="25">
        <v>55125</v>
      </c>
    </row>
    <row r="45" spans="1:11" ht="13.5">
      <c r="A45" s="33" t="s">
        <v>47</v>
      </c>
      <c r="B45" s="7">
        <v>-4629315</v>
      </c>
      <c r="C45" s="7">
        <v>58207696</v>
      </c>
      <c r="D45" s="69">
        <v>306621285</v>
      </c>
      <c r="E45" s="70">
        <v>114126712</v>
      </c>
      <c r="F45" s="7">
        <v>170853770</v>
      </c>
      <c r="G45" s="71">
        <v>170853770</v>
      </c>
      <c r="H45" s="72">
        <v>361210494</v>
      </c>
      <c r="I45" s="70">
        <v>160471550</v>
      </c>
      <c r="J45" s="7">
        <v>181559998</v>
      </c>
      <c r="K45" s="71">
        <v>184246587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-5330483</v>
      </c>
      <c r="C48" s="6">
        <v>53765705</v>
      </c>
      <c r="D48" s="23">
        <v>37585265</v>
      </c>
      <c r="E48" s="24">
        <v>-18355600</v>
      </c>
      <c r="F48" s="6">
        <v>6702204</v>
      </c>
      <c r="G48" s="25">
        <v>6702204</v>
      </c>
      <c r="H48" s="26">
        <v>10057979</v>
      </c>
      <c r="I48" s="24">
        <v>1056190</v>
      </c>
      <c r="J48" s="6">
        <v>9726984</v>
      </c>
      <c r="K48" s="25">
        <v>9706316</v>
      </c>
    </row>
    <row r="49" spans="1:11" ht="13.5">
      <c r="A49" s="22" t="s">
        <v>50</v>
      </c>
      <c r="B49" s="6">
        <f>+B75</f>
        <v>49303389.29264093</v>
      </c>
      <c r="C49" s="6">
        <f aca="true" t="shared" si="6" ref="C49:K49">+C75</f>
        <v>12505459.092565086</v>
      </c>
      <c r="D49" s="23">
        <f t="shared" si="6"/>
        <v>44942012.69372758</v>
      </c>
      <c r="E49" s="24">
        <f t="shared" si="6"/>
        <v>0</v>
      </c>
      <c r="F49" s="6">
        <f t="shared" si="6"/>
        <v>3757634.05126097</v>
      </c>
      <c r="G49" s="25">
        <f t="shared" si="6"/>
        <v>3757634.05126097</v>
      </c>
      <c r="H49" s="26">
        <f t="shared" si="6"/>
        <v>-36984048</v>
      </c>
      <c r="I49" s="24">
        <f t="shared" si="6"/>
        <v>11636538</v>
      </c>
      <c r="J49" s="6">
        <f t="shared" si="6"/>
        <v>12334733</v>
      </c>
      <c r="K49" s="25">
        <f t="shared" si="6"/>
        <v>13074816</v>
      </c>
    </row>
    <row r="50" spans="1:11" ht="13.5">
      <c r="A50" s="33" t="s">
        <v>51</v>
      </c>
      <c r="B50" s="7">
        <f>+B48-B49</f>
        <v>-54633872.29264093</v>
      </c>
      <c r="C50" s="7">
        <f aca="true" t="shared" si="7" ref="C50:K50">+C48-C49</f>
        <v>41260245.90743491</v>
      </c>
      <c r="D50" s="69">
        <f t="shared" si="7"/>
        <v>-7356747.693727583</v>
      </c>
      <c r="E50" s="70">
        <f t="shared" si="7"/>
        <v>-18355600</v>
      </c>
      <c r="F50" s="7">
        <f t="shared" si="7"/>
        <v>2944569.94873903</v>
      </c>
      <c r="G50" s="71">
        <f t="shared" si="7"/>
        <v>2944569.94873903</v>
      </c>
      <c r="H50" s="72">
        <f t="shared" si="7"/>
        <v>47042027</v>
      </c>
      <c r="I50" s="70">
        <f t="shared" si="7"/>
        <v>-10580348</v>
      </c>
      <c r="J50" s="7">
        <f t="shared" si="7"/>
        <v>-2607749</v>
      </c>
      <c r="K50" s="71">
        <f t="shared" si="7"/>
        <v>-3368500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25672877</v>
      </c>
      <c r="C53" s="6">
        <v>30788485</v>
      </c>
      <c r="D53" s="23">
        <v>-20720248</v>
      </c>
      <c r="E53" s="24">
        <v>20240800</v>
      </c>
      <c r="F53" s="6">
        <v>40740800</v>
      </c>
      <c r="G53" s="25">
        <v>40740800</v>
      </c>
      <c r="H53" s="26">
        <v>42198139</v>
      </c>
      <c r="I53" s="24">
        <v>2842150</v>
      </c>
      <c r="J53" s="6">
        <v>-26051628</v>
      </c>
      <c r="K53" s="25">
        <v>-30574039</v>
      </c>
    </row>
    <row r="54" spans="1:11" ht="13.5">
      <c r="A54" s="22" t="s">
        <v>54</v>
      </c>
      <c r="B54" s="6">
        <v>0</v>
      </c>
      <c r="C54" s="6">
        <v>11368259</v>
      </c>
      <c r="D54" s="23">
        <v>28546252</v>
      </c>
      <c r="E54" s="24">
        <v>12500000</v>
      </c>
      <c r="F54" s="6">
        <v>12500000</v>
      </c>
      <c r="G54" s="25">
        <v>12500000</v>
      </c>
      <c r="H54" s="26">
        <v>0</v>
      </c>
      <c r="I54" s="24">
        <v>31500000</v>
      </c>
      <c r="J54" s="6">
        <v>33075000</v>
      </c>
      <c r="K54" s="25">
        <v>33736500</v>
      </c>
    </row>
    <row r="55" spans="1:11" ht="13.5">
      <c r="A55" s="22" t="s">
        <v>55</v>
      </c>
      <c r="B55" s="6">
        <v>21973132</v>
      </c>
      <c r="C55" s="6">
        <v>29490559</v>
      </c>
      <c r="D55" s="23">
        <v>200000</v>
      </c>
      <c r="E55" s="24">
        <v>15434400</v>
      </c>
      <c r="F55" s="6">
        <v>21100000</v>
      </c>
      <c r="G55" s="25">
        <v>21100000</v>
      </c>
      <c r="H55" s="26">
        <v>18738913</v>
      </c>
      <c r="I55" s="24">
        <v>27902150</v>
      </c>
      <c r="J55" s="6">
        <v>900000</v>
      </c>
      <c r="K55" s="25">
        <v>0</v>
      </c>
    </row>
    <row r="56" spans="1:11" ht="13.5">
      <c r="A56" s="22" t="s">
        <v>56</v>
      </c>
      <c r="B56" s="6">
        <v>0</v>
      </c>
      <c r="C56" s="6">
        <v>0</v>
      </c>
      <c r="D56" s="23">
        <v>4161</v>
      </c>
      <c r="E56" s="24">
        <v>50000</v>
      </c>
      <c r="F56" s="6">
        <v>1039000</v>
      </c>
      <c r="G56" s="25">
        <v>1039000</v>
      </c>
      <c r="H56" s="26">
        <v>30881</v>
      </c>
      <c r="I56" s="24">
        <v>100000</v>
      </c>
      <c r="J56" s="6">
        <v>105000</v>
      </c>
      <c r="K56" s="25">
        <v>110250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2260591</v>
      </c>
      <c r="F60" s="6">
        <v>2260591</v>
      </c>
      <c r="G60" s="25">
        <v>2260591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26889</v>
      </c>
      <c r="C63" s="98">
        <v>26889</v>
      </c>
      <c r="D63" s="99">
        <v>0</v>
      </c>
      <c r="E63" s="97">
        <v>26889</v>
      </c>
      <c r="F63" s="98">
        <v>26889</v>
      </c>
      <c r="G63" s="99">
        <v>26889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16489</v>
      </c>
      <c r="C64" s="98">
        <v>16489</v>
      </c>
      <c r="D64" s="99">
        <v>0</v>
      </c>
      <c r="E64" s="97">
        <v>16489</v>
      </c>
      <c r="F64" s="98">
        <v>16489</v>
      </c>
      <c r="G64" s="99">
        <v>16489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26643</v>
      </c>
      <c r="C65" s="98">
        <v>26643</v>
      </c>
      <c r="D65" s="99">
        <v>0</v>
      </c>
      <c r="E65" s="97">
        <v>26643</v>
      </c>
      <c r="F65" s="98">
        <v>26643</v>
      </c>
      <c r="G65" s="99">
        <v>26643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0.01887519600247445</v>
      </c>
      <c r="C70" s="5">
        <f aca="true" t="shared" si="8" ref="C70:K70">IF(ISERROR(C71/C72),0,(C71/C72))</f>
        <v>0.4598684510507549</v>
      </c>
      <c r="D70" s="5">
        <f t="shared" si="8"/>
        <v>-0.011658059222355589</v>
      </c>
      <c r="E70" s="5">
        <f t="shared" si="8"/>
        <v>0</v>
      </c>
      <c r="F70" s="5">
        <f t="shared" si="8"/>
        <v>0.8946747741097548</v>
      </c>
      <c r="G70" s="5">
        <f t="shared" si="8"/>
        <v>0.8946747741097548</v>
      </c>
      <c r="H70" s="5">
        <f t="shared" si="8"/>
        <v>0</v>
      </c>
      <c r="I70" s="5">
        <f t="shared" si="8"/>
        <v>0.7745633491717682</v>
      </c>
      <c r="J70" s="5">
        <f t="shared" si="8"/>
        <v>0.7765771405458839</v>
      </c>
      <c r="K70" s="5">
        <f t="shared" si="8"/>
        <v>0.7711235218343157</v>
      </c>
    </row>
    <row r="71" spans="1:11" ht="12.75" hidden="1">
      <c r="A71" s="1" t="s">
        <v>103</v>
      </c>
      <c r="B71" s="2">
        <f>+B83</f>
        <v>397939</v>
      </c>
      <c r="C71" s="2">
        <f aca="true" t="shared" si="9" ref="C71:K71">+C83</f>
        <v>9752645</v>
      </c>
      <c r="D71" s="2">
        <f t="shared" si="9"/>
        <v>-358550</v>
      </c>
      <c r="E71" s="2">
        <f t="shared" si="9"/>
        <v>0</v>
      </c>
      <c r="F71" s="2">
        <f t="shared" si="9"/>
        <v>24480254</v>
      </c>
      <c r="G71" s="2">
        <f t="shared" si="9"/>
        <v>24480254</v>
      </c>
      <c r="H71" s="2">
        <f t="shared" si="9"/>
        <v>0</v>
      </c>
      <c r="I71" s="2">
        <f t="shared" si="9"/>
        <v>8874778</v>
      </c>
      <c r="J71" s="2">
        <f t="shared" si="9"/>
        <v>9254330</v>
      </c>
      <c r="K71" s="2">
        <f t="shared" si="9"/>
        <v>9646180</v>
      </c>
    </row>
    <row r="72" spans="1:11" ht="12.75" hidden="1">
      <c r="A72" s="1" t="s">
        <v>104</v>
      </c>
      <c r="B72" s="2">
        <f>+B77</f>
        <v>21082642</v>
      </c>
      <c r="C72" s="2">
        <f aca="true" t="shared" si="10" ref="C72:K72">+C77</f>
        <v>21207467</v>
      </c>
      <c r="D72" s="2">
        <f t="shared" si="10"/>
        <v>30755548</v>
      </c>
      <c r="E72" s="2">
        <f t="shared" si="10"/>
        <v>27352681</v>
      </c>
      <c r="F72" s="2">
        <f t="shared" si="10"/>
        <v>27362182</v>
      </c>
      <c r="G72" s="2">
        <f t="shared" si="10"/>
        <v>27362182</v>
      </c>
      <c r="H72" s="2">
        <f t="shared" si="10"/>
        <v>2773536</v>
      </c>
      <c r="I72" s="2">
        <f t="shared" si="10"/>
        <v>11457782</v>
      </c>
      <c r="J72" s="2">
        <f t="shared" si="10"/>
        <v>11916820</v>
      </c>
      <c r="K72" s="2">
        <f t="shared" si="10"/>
        <v>12509254</v>
      </c>
    </row>
    <row r="73" spans="1:11" ht="12.75" hidden="1">
      <c r="A73" s="1" t="s">
        <v>105</v>
      </c>
      <c r="B73" s="2">
        <f>+B74</f>
        <v>745339.9999999984</v>
      </c>
      <c r="C73" s="2">
        <f aca="true" t="shared" si="11" ref="C73:K73">+(C78+C80+C81+C82)-(B78+B80+B81+B82)</f>
        <v>-6585808</v>
      </c>
      <c r="D73" s="2">
        <f t="shared" si="11"/>
        <v>15868307</v>
      </c>
      <c r="E73" s="2">
        <f t="shared" si="11"/>
        <v>-5664466</v>
      </c>
      <c r="F73" s="2">
        <f>+(F78+F80+F81+F82)-(D78+D80+D81+D82)</f>
        <v>-5664466</v>
      </c>
      <c r="G73" s="2">
        <f>+(G78+G80+G81+G82)-(D78+D80+D81+D82)</f>
        <v>-5664466</v>
      </c>
      <c r="H73" s="2">
        <f>+(H78+H80+H81+H82)-(D78+D80+D81+D82)</f>
        <v>-14118745</v>
      </c>
      <c r="I73" s="2">
        <f>+(I78+I80+I81+I82)-(E78+E80+E81+E82)</f>
        <v>4200000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106</v>
      </c>
      <c r="B74" s="2">
        <f>+TREND(C74:E74)</f>
        <v>745339.9999999984</v>
      </c>
      <c r="C74" s="2">
        <f>+C73</f>
        <v>-6585808</v>
      </c>
      <c r="D74" s="2">
        <f aca="true" t="shared" si="12" ref="D74:K74">+D73</f>
        <v>15868307</v>
      </c>
      <c r="E74" s="2">
        <f t="shared" si="12"/>
        <v>-5664466</v>
      </c>
      <c r="F74" s="2">
        <f t="shared" si="12"/>
        <v>-5664466</v>
      </c>
      <c r="G74" s="2">
        <f t="shared" si="12"/>
        <v>-5664466</v>
      </c>
      <c r="H74" s="2">
        <f t="shared" si="12"/>
        <v>-14118745</v>
      </c>
      <c r="I74" s="2">
        <f t="shared" si="12"/>
        <v>4200000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107</v>
      </c>
      <c r="B75" s="2">
        <f>+B84-(((B80+B81+B78)*B70)-B79)</f>
        <v>49303389.29264093</v>
      </c>
      <c r="C75" s="2">
        <f aca="true" t="shared" si="13" ref="C75:K75">+C84-(((C80+C81+C78)*C70)-C79)</f>
        <v>12505459.092565086</v>
      </c>
      <c r="D75" s="2">
        <f t="shared" si="13"/>
        <v>44942012.69372758</v>
      </c>
      <c r="E75" s="2">
        <f t="shared" si="13"/>
        <v>0</v>
      </c>
      <c r="F75" s="2">
        <f t="shared" si="13"/>
        <v>3757634.05126097</v>
      </c>
      <c r="G75" s="2">
        <f t="shared" si="13"/>
        <v>3757634.05126097</v>
      </c>
      <c r="H75" s="2">
        <f t="shared" si="13"/>
        <v>-36984048</v>
      </c>
      <c r="I75" s="2">
        <f t="shared" si="13"/>
        <v>11636538</v>
      </c>
      <c r="J75" s="2">
        <f t="shared" si="13"/>
        <v>12334733</v>
      </c>
      <c r="K75" s="2">
        <f t="shared" si="13"/>
        <v>13074816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21082642</v>
      </c>
      <c r="C77" s="3">
        <v>21207467</v>
      </c>
      <c r="D77" s="3">
        <v>30755548</v>
      </c>
      <c r="E77" s="3">
        <v>27352681</v>
      </c>
      <c r="F77" s="3">
        <v>27362182</v>
      </c>
      <c r="G77" s="3">
        <v>27362182</v>
      </c>
      <c r="H77" s="3">
        <v>2773536</v>
      </c>
      <c r="I77" s="3">
        <v>11457782</v>
      </c>
      <c r="J77" s="3">
        <v>11916820</v>
      </c>
      <c r="K77" s="3">
        <v>12509254</v>
      </c>
    </row>
    <row r="78" spans="1:11" ht="12.75" hidden="1">
      <c r="A78" s="1" t="s">
        <v>66</v>
      </c>
      <c r="B78" s="3">
        <v>0</v>
      </c>
      <c r="C78" s="3">
        <v>1065297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26300766</v>
      </c>
      <c r="C79" s="3">
        <v>16493018</v>
      </c>
      <c r="D79" s="3">
        <v>22005474</v>
      </c>
      <c r="E79" s="3">
        <v>0</v>
      </c>
      <c r="F79" s="3">
        <v>0</v>
      </c>
      <c r="G79" s="3">
        <v>0</v>
      </c>
      <c r="H79" s="3">
        <v>-18954596</v>
      </c>
      <c r="I79" s="3">
        <v>11636538</v>
      </c>
      <c r="J79" s="3">
        <v>12334733</v>
      </c>
      <c r="K79" s="3">
        <v>13074816</v>
      </c>
    </row>
    <row r="80" spans="1:11" ht="12.75" hidden="1">
      <c r="A80" s="1" t="s">
        <v>68</v>
      </c>
      <c r="B80" s="3">
        <v>3076315</v>
      </c>
      <c r="C80" s="3">
        <v>-1660704</v>
      </c>
      <c r="D80" s="3">
        <v>2764058</v>
      </c>
      <c r="E80" s="3">
        <v>-4200000</v>
      </c>
      <c r="F80" s="3">
        <v>-4200000</v>
      </c>
      <c r="G80" s="3">
        <v>-4200000</v>
      </c>
      <c r="H80" s="3">
        <v>-16987580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-10976169</v>
      </c>
      <c r="C81" s="3">
        <v>-12995332</v>
      </c>
      <c r="D81" s="3">
        <v>346382</v>
      </c>
      <c r="E81" s="3">
        <v>0</v>
      </c>
      <c r="F81" s="3">
        <v>0</v>
      </c>
      <c r="G81" s="3">
        <v>0</v>
      </c>
      <c r="H81" s="3">
        <v>4330463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81821</v>
      </c>
      <c r="C82" s="3">
        <v>-813102</v>
      </c>
      <c r="D82" s="3">
        <v>-1645974</v>
      </c>
      <c r="E82" s="3">
        <v>0</v>
      </c>
      <c r="F82" s="3">
        <v>0</v>
      </c>
      <c r="G82" s="3">
        <v>0</v>
      </c>
      <c r="H82" s="3">
        <v>2838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397939</v>
      </c>
      <c r="C83" s="3">
        <v>9752645</v>
      </c>
      <c r="D83" s="3">
        <v>-358550</v>
      </c>
      <c r="E83" s="3">
        <v>0</v>
      </c>
      <c r="F83" s="3">
        <v>24480254</v>
      </c>
      <c r="G83" s="3">
        <v>24480254</v>
      </c>
      <c r="H83" s="3">
        <v>0</v>
      </c>
      <c r="I83" s="3">
        <v>8874778</v>
      </c>
      <c r="J83" s="3">
        <v>9254330</v>
      </c>
      <c r="K83" s="3">
        <v>9646180</v>
      </c>
    </row>
    <row r="84" spans="1:11" ht="12.75" hidden="1">
      <c r="A84" s="1" t="s">
        <v>72</v>
      </c>
      <c r="B84" s="3">
        <v>22853512</v>
      </c>
      <c r="C84" s="3">
        <v>-10237511</v>
      </c>
      <c r="D84" s="3">
        <v>22900277</v>
      </c>
      <c r="E84" s="3">
        <v>0</v>
      </c>
      <c r="F84" s="3">
        <v>0</v>
      </c>
      <c r="G84" s="3">
        <v>0</v>
      </c>
      <c r="H84" s="3">
        <v>-18029452</v>
      </c>
      <c r="I84" s="3">
        <v>0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23135307</v>
      </c>
      <c r="C5" s="6">
        <v>18959088</v>
      </c>
      <c r="D5" s="23">
        <v>19331234</v>
      </c>
      <c r="E5" s="24">
        <v>33363048</v>
      </c>
      <c r="F5" s="6">
        <v>33363048</v>
      </c>
      <c r="G5" s="25">
        <v>33363048</v>
      </c>
      <c r="H5" s="26">
        <v>27709877</v>
      </c>
      <c r="I5" s="24">
        <v>22648577</v>
      </c>
      <c r="J5" s="6">
        <v>23599818</v>
      </c>
      <c r="K5" s="25">
        <v>24638210</v>
      </c>
    </row>
    <row r="6" spans="1:11" ht="13.5">
      <c r="A6" s="22" t="s">
        <v>18</v>
      </c>
      <c r="B6" s="6">
        <v>57819170</v>
      </c>
      <c r="C6" s="6">
        <v>64195688</v>
      </c>
      <c r="D6" s="23">
        <v>88911662</v>
      </c>
      <c r="E6" s="24">
        <v>77676480</v>
      </c>
      <c r="F6" s="6">
        <v>77676480</v>
      </c>
      <c r="G6" s="25">
        <v>77676480</v>
      </c>
      <c r="H6" s="26">
        <v>125993480</v>
      </c>
      <c r="I6" s="24">
        <v>121465479</v>
      </c>
      <c r="J6" s="6">
        <v>113317509</v>
      </c>
      <c r="K6" s="25">
        <v>112139620</v>
      </c>
    </row>
    <row r="7" spans="1:11" ht="13.5">
      <c r="A7" s="22" t="s">
        <v>19</v>
      </c>
      <c r="B7" s="6">
        <v>236364</v>
      </c>
      <c r="C7" s="6">
        <v>133641</v>
      </c>
      <c r="D7" s="23">
        <v>96432</v>
      </c>
      <c r="E7" s="24">
        <v>240477</v>
      </c>
      <c r="F7" s="6">
        <v>240477</v>
      </c>
      <c r="G7" s="25">
        <v>240477</v>
      </c>
      <c r="H7" s="26">
        <v>378441</v>
      </c>
      <c r="I7" s="24">
        <v>196507</v>
      </c>
      <c r="J7" s="6">
        <v>204761</v>
      </c>
      <c r="K7" s="25">
        <v>213770</v>
      </c>
    </row>
    <row r="8" spans="1:11" ht="13.5">
      <c r="A8" s="22" t="s">
        <v>20</v>
      </c>
      <c r="B8" s="6">
        <v>180012164</v>
      </c>
      <c r="C8" s="6">
        <v>138527300</v>
      </c>
      <c r="D8" s="23">
        <v>147863725</v>
      </c>
      <c r="E8" s="24">
        <v>156857000</v>
      </c>
      <c r="F8" s="6">
        <v>181797000</v>
      </c>
      <c r="G8" s="25">
        <v>181797000</v>
      </c>
      <c r="H8" s="26">
        <v>178241000</v>
      </c>
      <c r="I8" s="24">
        <v>138152000</v>
      </c>
      <c r="J8" s="6">
        <v>141081136</v>
      </c>
      <c r="K8" s="25">
        <v>138939757</v>
      </c>
    </row>
    <row r="9" spans="1:11" ht="13.5">
      <c r="A9" s="22" t="s">
        <v>21</v>
      </c>
      <c r="B9" s="6">
        <v>98758630</v>
      </c>
      <c r="C9" s="6">
        <v>6294473</v>
      </c>
      <c r="D9" s="23">
        <v>5812444</v>
      </c>
      <c r="E9" s="24">
        <v>3305708</v>
      </c>
      <c r="F9" s="6">
        <v>3305708</v>
      </c>
      <c r="G9" s="25">
        <v>3305708</v>
      </c>
      <c r="H9" s="26">
        <v>4387218</v>
      </c>
      <c r="I9" s="24">
        <v>3674988</v>
      </c>
      <c r="J9" s="6">
        <v>3785774</v>
      </c>
      <c r="K9" s="25">
        <v>3952351</v>
      </c>
    </row>
    <row r="10" spans="1:11" ht="25.5">
      <c r="A10" s="27" t="s">
        <v>96</v>
      </c>
      <c r="B10" s="28">
        <f>SUM(B5:B9)</f>
        <v>359961635</v>
      </c>
      <c r="C10" s="29">
        <f aca="true" t="shared" si="0" ref="C10:K10">SUM(C5:C9)</f>
        <v>228110190</v>
      </c>
      <c r="D10" s="30">
        <f t="shared" si="0"/>
        <v>262015497</v>
      </c>
      <c r="E10" s="28">
        <f t="shared" si="0"/>
        <v>271442713</v>
      </c>
      <c r="F10" s="29">
        <f t="shared" si="0"/>
        <v>296382713</v>
      </c>
      <c r="G10" s="31">
        <f t="shared" si="0"/>
        <v>296382713</v>
      </c>
      <c r="H10" s="32">
        <f t="shared" si="0"/>
        <v>336710016</v>
      </c>
      <c r="I10" s="28">
        <f t="shared" si="0"/>
        <v>286137551</v>
      </c>
      <c r="J10" s="29">
        <f t="shared" si="0"/>
        <v>281988998</v>
      </c>
      <c r="K10" s="31">
        <f t="shared" si="0"/>
        <v>279883708</v>
      </c>
    </row>
    <row r="11" spans="1:11" ht="13.5">
      <c r="A11" s="22" t="s">
        <v>22</v>
      </c>
      <c r="B11" s="6">
        <v>80820162</v>
      </c>
      <c r="C11" s="6">
        <v>93114472</v>
      </c>
      <c r="D11" s="23">
        <v>86188311</v>
      </c>
      <c r="E11" s="24">
        <v>97767722</v>
      </c>
      <c r="F11" s="6">
        <v>97767722</v>
      </c>
      <c r="G11" s="25">
        <v>97767722</v>
      </c>
      <c r="H11" s="26">
        <v>81628536</v>
      </c>
      <c r="I11" s="24">
        <v>98843846</v>
      </c>
      <c r="J11" s="6">
        <v>106037151</v>
      </c>
      <c r="K11" s="25">
        <v>112768015</v>
      </c>
    </row>
    <row r="12" spans="1:11" ht="13.5">
      <c r="A12" s="22" t="s">
        <v>23</v>
      </c>
      <c r="B12" s="6">
        <v>10674631</v>
      </c>
      <c r="C12" s="6">
        <v>12560029</v>
      </c>
      <c r="D12" s="23">
        <v>11102483</v>
      </c>
      <c r="E12" s="24">
        <v>11273356</v>
      </c>
      <c r="F12" s="6">
        <v>11273356</v>
      </c>
      <c r="G12" s="25">
        <v>11273356</v>
      </c>
      <c r="H12" s="26">
        <v>9899522</v>
      </c>
      <c r="I12" s="24">
        <v>11622826</v>
      </c>
      <c r="J12" s="6">
        <v>12110985</v>
      </c>
      <c r="K12" s="25">
        <v>12643867</v>
      </c>
    </row>
    <row r="13" spans="1:11" ht="13.5">
      <c r="A13" s="22" t="s">
        <v>97</v>
      </c>
      <c r="B13" s="6">
        <v>28820753</v>
      </c>
      <c r="C13" s="6">
        <v>29619696</v>
      </c>
      <c r="D13" s="23">
        <v>39646047</v>
      </c>
      <c r="E13" s="24">
        <v>27379383</v>
      </c>
      <c r="F13" s="6">
        <v>27379383</v>
      </c>
      <c r="G13" s="25">
        <v>27379383</v>
      </c>
      <c r="H13" s="26">
        <v>0</v>
      </c>
      <c r="I13" s="24">
        <v>40306863</v>
      </c>
      <c r="J13" s="6">
        <v>23310671</v>
      </c>
      <c r="K13" s="25">
        <v>24359652</v>
      </c>
    </row>
    <row r="14" spans="1:11" ht="13.5">
      <c r="A14" s="22" t="s">
        <v>24</v>
      </c>
      <c r="B14" s="6">
        <v>9718266</v>
      </c>
      <c r="C14" s="6">
        <v>530731</v>
      </c>
      <c r="D14" s="23">
        <v>0</v>
      </c>
      <c r="E14" s="24">
        <v>0</v>
      </c>
      <c r="F14" s="6">
        <v>0</v>
      </c>
      <c r="G14" s="25">
        <v>0</v>
      </c>
      <c r="H14" s="26">
        <v>575436</v>
      </c>
      <c r="I14" s="24">
        <v>500000</v>
      </c>
      <c r="J14" s="6">
        <v>3872743</v>
      </c>
      <c r="K14" s="25">
        <v>4043143</v>
      </c>
    </row>
    <row r="15" spans="1:11" ht="13.5">
      <c r="A15" s="22" t="s">
        <v>98</v>
      </c>
      <c r="B15" s="6">
        <v>35422542</v>
      </c>
      <c r="C15" s="6">
        <v>36713762</v>
      </c>
      <c r="D15" s="23">
        <v>41618697</v>
      </c>
      <c r="E15" s="24">
        <v>37173584</v>
      </c>
      <c r="F15" s="6">
        <v>37173584</v>
      </c>
      <c r="G15" s="25">
        <v>37173584</v>
      </c>
      <c r="H15" s="26">
        <v>30070946</v>
      </c>
      <c r="I15" s="24">
        <v>49585933</v>
      </c>
      <c r="J15" s="6">
        <v>46342371</v>
      </c>
      <c r="K15" s="25">
        <v>48426924</v>
      </c>
    </row>
    <row r="16" spans="1:11" ht="13.5">
      <c r="A16" s="22" t="s">
        <v>20</v>
      </c>
      <c r="B16" s="6">
        <v>387084</v>
      </c>
      <c r="C16" s="6">
        <v>136820</v>
      </c>
      <c r="D16" s="23">
        <v>0</v>
      </c>
      <c r="E16" s="24">
        <v>1200000</v>
      </c>
      <c r="F16" s="6">
        <v>1200000</v>
      </c>
      <c r="G16" s="25">
        <v>1200000</v>
      </c>
      <c r="H16" s="26">
        <v>23339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198150698</v>
      </c>
      <c r="C17" s="6">
        <v>100942621</v>
      </c>
      <c r="D17" s="23">
        <v>124903166</v>
      </c>
      <c r="E17" s="24">
        <v>62466562</v>
      </c>
      <c r="F17" s="6">
        <v>62466562</v>
      </c>
      <c r="G17" s="25">
        <v>62466562</v>
      </c>
      <c r="H17" s="26">
        <v>66047189</v>
      </c>
      <c r="I17" s="24">
        <v>77761805</v>
      </c>
      <c r="J17" s="6">
        <v>82771664</v>
      </c>
      <c r="K17" s="25">
        <v>84798182</v>
      </c>
    </row>
    <row r="18" spans="1:11" ht="13.5">
      <c r="A18" s="33" t="s">
        <v>26</v>
      </c>
      <c r="B18" s="34">
        <f>SUM(B11:B17)</f>
        <v>363994136</v>
      </c>
      <c r="C18" s="35">
        <f aca="true" t="shared" si="1" ref="C18:K18">SUM(C11:C17)</f>
        <v>273618131</v>
      </c>
      <c r="D18" s="36">
        <f t="shared" si="1"/>
        <v>303458704</v>
      </c>
      <c r="E18" s="34">
        <f t="shared" si="1"/>
        <v>237260607</v>
      </c>
      <c r="F18" s="35">
        <f t="shared" si="1"/>
        <v>237260607</v>
      </c>
      <c r="G18" s="37">
        <f t="shared" si="1"/>
        <v>237260607</v>
      </c>
      <c r="H18" s="38">
        <f t="shared" si="1"/>
        <v>188244968</v>
      </c>
      <c r="I18" s="34">
        <f t="shared" si="1"/>
        <v>278621273</v>
      </c>
      <c r="J18" s="35">
        <f t="shared" si="1"/>
        <v>274445585</v>
      </c>
      <c r="K18" s="37">
        <f t="shared" si="1"/>
        <v>287039783</v>
      </c>
    </row>
    <row r="19" spans="1:11" ht="13.5">
      <c r="A19" s="33" t="s">
        <v>27</v>
      </c>
      <c r="B19" s="39">
        <f>+B10-B18</f>
        <v>-4032501</v>
      </c>
      <c r="C19" s="40">
        <f aca="true" t="shared" si="2" ref="C19:K19">+C10-C18</f>
        <v>-45507941</v>
      </c>
      <c r="D19" s="41">
        <f t="shared" si="2"/>
        <v>-41443207</v>
      </c>
      <c r="E19" s="39">
        <f t="shared" si="2"/>
        <v>34182106</v>
      </c>
      <c r="F19" s="40">
        <f t="shared" si="2"/>
        <v>59122106</v>
      </c>
      <c r="G19" s="42">
        <f t="shared" si="2"/>
        <v>59122106</v>
      </c>
      <c r="H19" s="43">
        <f t="shared" si="2"/>
        <v>148465048</v>
      </c>
      <c r="I19" s="39">
        <f t="shared" si="2"/>
        <v>7516278</v>
      </c>
      <c r="J19" s="40">
        <f t="shared" si="2"/>
        <v>7543413</v>
      </c>
      <c r="K19" s="42">
        <f t="shared" si="2"/>
        <v>-7156075</v>
      </c>
    </row>
    <row r="20" spans="1:11" ht="25.5">
      <c r="A20" s="44" t="s">
        <v>28</v>
      </c>
      <c r="B20" s="45">
        <v>0</v>
      </c>
      <c r="C20" s="46">
        <v>0</v>
      </c>
      <c r="D20" s="47">
        <v>30078897</v>
      </c>
      <c r="E20" s="45">
        <v>15325000</v>
      </c>
      <c r="F20" s="46">
        <v>25325000</v>
      </c>
      <c r="G20" s="48">
        <v>25325000</v>
      </c>
      <c r="H20" s="49">
        <v>17745163</v>
      </c>
      <c r="I20" s="45">
        <v>30763000</v>
      </c>
      <c r="J20" s="46">
        <v>43010000</v>
      </c>
      <c r="K20" s="48">
        <v>45352000</v>
      </c>
    </row>
    <row r="21" spans="1:11" ht="63.75">
      <c r="A21" s="50" t="s">
        <v>99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100</v>
      </c>
      <c r="B22" s="57">
        <f>SUM(B19:B21)</f>
        <v>-4032501</v>
      </c>
      <c r="C22" s="58">
        <f aca="true" t="shared" si="3" ref="C22:K22">SUM(C19:C21)</f>
        <v>-45507941</v>
      </c>
      <c r="D22" s="59">
        <f t="shared" si="3"/>
        <v>-11364310</v>
      </c>
      <c r="E22" s="57">
        <f t="shared" si="3"/>
        <v>49507106</v>
      </c>
      <c r="F22" s="58">
        <f t="shared" si="3"/>
        <v>84447106</v>
      </c>
      <c r="G22" s="60">
        <f t="shared" si="3"/>
        <v>84447106</v>
      </c>
      <c r="H22" s="61">
        <f t="shared" si="3"/>
        <v>166210211</v>
      </c>
      <c r="I22" s="57">
        <f t="shared" si="3"/>
        <v>38279278</v>
      </c>
      <c r="J22" s="58">
        <f t="shared" si="3"/>
        <v>50553413</v>
      </c>
      <c r="K22" s="60">
        <f t="shared" si="3"/>
        <v>38195925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-4032501</v>
      </c>
      <c r="C24" s="40">
        <f aca="true" t="shared" si="4" ref="C24:K24">SUM(C22:C23)</f>
        <v>-45507941</v>
      </c>
      <c r="D24" s="41">
        <f t="shared" si="4"/>
        <v>-11364310</v>
      </c>
      <c r="E24" s="39">
        <f t="shared" si="4"/>
        <v>49507106</v>
      </c>
      <c r="F24" s="40">
        <f t="shared" si="4"/>
        <v>84447106</v>
      </c>
      <c r="G24" s="42">
        <f t="shared" si="4"/>
        <v>84447106</v>
      </c>
      <c r="H24" s="43">
        <f t="shared" si="4"/>
        <v>166210211</v>
      </c>
      <c r="I24" s="39">
        <f t="shared" si="4"/>
        <v>38279278</v>
      </c>
      <c r="J24" s="40">
        <f t="shared" si="4"/>
        <v>50553413</v>
      </c>
      <c r="K24" s="42">
        <f t="shared" si="4"/>
        <v>38195925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39783</v>
      </c>
      <c r="C27" s="7">
        <v>1</v>
      </c>
      <c r="D27" s="69">
        <v>3696333</v>
      </c>
      <c r="E27" s="70">
        <v>1</v>
      </c>
      <c r="F27" s="7">
        <v>39600001</v>
      </c>
      <c r="G27" s="71">
        <v>39600001</v>
      </c>
      <c r="H27" s="72">
        <v>0</v>
      </c>
      <c r="I27" s="70">
        <v>29475581</v>
      </c>
      <c r="J27" s="7">
        <v>33009997</v>
      </c>
      <c r="K27" s="71">
        <v>34352004</v>
      </c>
    </row>
    <row r="28" spans="1:11" ht="13.5">
      <c r="A28" s="73" t="s">
        <v>33</v>
      </c>
      <c r="B28" s="6">
        <v>0</v>
      </c>
      <c r="C28" s="6">
        <v>1</v>
      </c>
      <c r="D28" s="23">
        <v>3696333</v>
      </c>
      <c r="E28" s="24">
        <v>1</v>
      </c>
      <c r="F28" s="6">
        <v>39600001</v>
      </c>
      <c r="G28" s="25">
        <v>39600001</v>
      </c>
      <c r="H28" s="26">
        <v>0</v>
      </c>
      <c r="I28" s="24">
        <v>29475581</v>
      </c>
      <c r="J28" s="6">
        <v>33009997</v>
      </c>
      <c r="K28" s="25">
        <v>34352004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1</v>
      </c>
      <c r="D32" s="69">
        <f t="shared" si="5"/>
        <v>3696333</v>
      </c>
      <c r="E32" s="70">
        <f t="shared" si="5"/>
        <v>1</v>
      </c>
      <c r="F32" s="7">
        <f t="shared" si="5"/>
        <v>39600001</v>
      </c>
      <c r="G32" s="71">
        <f t="shared" si="5"/>
        <v>39600001</v>
      </c>
      <c r="H32" s="72">
        <f t="shared" si="5"/>
        <v>0</v>
      </c>
      <c r="I32" s="70">
        <f t="shared" si="5"/>
        <v>29475581</v>
      </c>
      <c r="J32" s="7">
        <f t="shared" si="5"/>
        <v>33009997</v>
      </c>
      <c r="K32" s="71">
        <f t="shared" si="5"/>
        <v>34352004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90845276</v>
      </c>
      <c r="C35" s="6">
        <v>103809150</v>
      </c>
      <c r="D35" s="23">
        <v>190949047</v>
      </c>
      <c r="E35" s="24">
        <v>-122625060</v>
      </c>
      <c r="F35" s="6">
        <v>-713649833</v>
      </c>
      <c r="G35" s="25">
        <v>-713649833</v>
      </c>
      <c r="H35" s="26">
        <v>577496837</v>
      </c>
      <c r="I35" s="24">
        <v>198680885</v>
      </c>
      <c r="J35" s="6">
        <v>146867339</v>
      </c>
      <c r="K35" s="25">
        <v>123293185</v>
      </c>
    </row>
    <row r="36" spans="1:11" ht="13.5">
      <c r="A36" s="22" t="s">
        <v>39</v>
      </c>
      <c r="B36" s="6">
        <v>697973965</v>
      </c>
      <c r="C36" s="6">
        <v>705721601</v>
      </c>
      <c r="D36" s="23">
        <v>701861715</v>
      </c>
      <c r="E36" s="24">
        <v>963243548</v>
      </c>
      <c r="F36" s="6">
        <v>1383779502</v>
      </c>
      <c r="G36" s="25">
        <v>1383779502</v>
      </c>
      <c r="H36" s="26">
        <v>1435409866</v>
      </c>
      <c r="I36" s="24">
        <v>549348757</v>
      </c>
      <c r="J36" s="6">
        <v>644527579</v>
      </c>
      <c r="K36" s="25">
        <v>230464246</v>
      </c>
    </row>
    <row r="37" spans="1:11" ht="13.5">
      <c r="A37" s="22" t="s">
        <v>40</v>
      </c>
      <c r="B37" s="6">
        <v>241171903</v>
      </c>
      <c r="C37" s="6">
        <v>293348348</v>
      </c>
      <c r="D37" s="23">
        <v>321275702</v>
      </c>
      <c r="E37" s="24">
        <v>344492721</v>
      </c>
      <c r="F37" s="6">
        <v>139063902</v>
      </c>
      <c r="G37" s="25">
        <v>139063902</v>
      </c>
      <c r="H37" s="26">
        <v>718464678</v>
      </c>
      <c r="I37" s="24">
        <v>268739513</v>
      </c>
      <c r="J37" s="6">
        <v>252188879</v>
      </c>
      <c r="K37" s="25">
        <v>-37879739</v>
      </c>
    </row>
    <row r="38" spans="1:11" ht="13.5">
      <c r="A38" s="22" t="s">
        <v>41</v>
      </c>
      <c r="B38" s="6">
        <v>59970467</v>
      </c>
      <c r="C38" s="6">
        <v>73890731</v>
      </c>
      <c r="D38" s="23">
        <v>76121336</v>
      </c>
      <c r="E38" s="24">
        <v>57199989</v>
      </c>
      <c r="F38" s="6">
        <v>57199989</v>
      </c>
      <c r="G38" s="25">
        <v>57199989</v>
      </c>
      <c r="H38" s="26">
        <v>152242672</v>
      </c>
      <c r="I38" s="24">
        <v>59831188</v>
      </c>
      <c r="J38" s="6">
        <v>62583424</v>
      </c>
      <c r="K38" s="25">
        <v>0</v>
      </c>
    </row>
    <row r="39" spans="1:11" ht="13.5">
      <c r="A39" s="22" t="s">
        <v>42</v>
      </c>
      <c r="B39" s="6">
        <v>491709371</v>
      </c>
      <c r="C39" s="6">
        <v>576314584</v>
      </c>
      <c r="D39" s="23">
        <v>544535449</v>
      </c>
      <c r="E39" s="24">
        <v>389418672</v>
      </c>
      <c r="F39" s="6">
        <v>389418672</v>
      </c>
      <c r="G39" s="25">
        <v>389418672</v>
      </c>
      <c r="H39" s="26">
        <v>1147802657</v>
      </c>
      <c r="I39" s="24">
        <v>381179663</v>
      </c>
      <c r="J39" s="6">
        <v>426069202</v>
      </c>
      <c r="K39" s="25">
        <v>353441245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-126744705</v>
      </c>
      <c r="I42" s="24">
        <v>0</v>
      </c>
      <c r="J42" s="6">
        <v>30151833</v>
      </c>
      <c r="K42" s="25">
        <v>42239068</v>
      </c>
    </row>
    <row r="43" spans="1:11" ht="13.5">
      <c r="A43" s="22" t="s">
        <v>45</v>
      </c>
      <c r="B43" s="6">
        <v>-1165343</v>
      </c>
      <c r="C43" s="6">
        <v>-361695</v>
      </c>
      <c r="D43" s="23">
        <v>-40470</v>
      </c>
      <c r="E43" s="24">
        <v>1030317</v>
      </c>
      <c r="F43" s="6">
        <v>0</v>
      </c>
      <c r="G43" s="25">
        <v>0</v>
      </c>
      <c r="H43" s="26">
        <v>2561736</v>
      </c>
      <c r="I43" s="24">
        <v>-24711</v>
      </c>
      <c r="J43" s="6">
        <v>-33035844</v>
      </c>
      <c r="K43" s="25">
        <v>-34401849</v>
      </c>
    </row>
    <row r="44" spans="1:11" ht="13.5">
      <c r="A44" s="22" t="s">
        <v>46</v>
      </c>
      <c r="B44" s="6">
        <v>1185909</v>
      </c>
      <c r="C44" s="6">
        <v>37569</v>
      </c>
      <c r="D44" s="23">
        <v>34849</v>
      </c>
      <c r="E44" s="24">
        <v>-117781</v>
      </c>
      <c r="F44" s="6">
        <v>0</v>
      </c>
      <c r="G44" s="25">
        <v>0</v>
      </c>
      <c r="H44" s="26">
        <v>-2548658</v>
      </c>
      <c r="I44" s="24">
        <v>52465</v>
      </c>
      <c r="J44" s="6">
        <v>54878</v>
      </c>
      <c r="K44" s="25">
        <v>-1247889</v>
      </c>
    </row>
    <row r="45" spans="1:11" ht="13.5">
      <c r="A45" s="33" t="s">
        <v>47</v>
      </c>
      <c r="B45" s="7">
        <v>379405</v>
      </c>
      <c r="C45" s="7">
        <v>-230278</v>
      </c>
      <c r="D45" s="69">
        <v>908436</v>
      </c>
      <c r="E45" s="70">
        <v>1223375</v>
      </c>
      <c r="F45" s="7">
        <v>-752004401</v>
      </c>
      <c r="G45" s="71">
        <v>-752004401</v>
      </c>
      <c r="H45" s="72">
        <v>-81561829</v>
      </c>
      <c r="I45" s="70">
        <v>352891</v>
      </c>
      <c r="J45" s="7">
        <v>-2489033</v>
      </c>
      <c r="K45" s="71">
        <v>6589330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662667</v>
      </c>
      <c r="C48" s="6">
        <v>1587740</v>
      </c>
      <c r="D48" s="23">
        <v>8406191</v>
      </c>
      <c r="E48" s="24">
        <v>878030</v>
      </c>
      <c r="F48" s="6">
        <v>-751437210</v>
      </c>
      <c r="G48" s="25">
        <v>-751437210</v>
      </c>
      <c r="H48" s="26">
        <v>89236202</v>
      </c>
      <c r="I48" s="24">
        <v>918419</v>
      </c>
      <c r="J48" s="6">
        <v>960672</v>
      </c>
      <c r="K48" s="25">
        <v>593282</v>
      </c>
    </row>
    <row r="49" spans="1:11" ht="13.5">
      <c r="A49" s="22" t="s">
        <v>50</v>
      </c>
      <c r="B49" s="6">
        <f>+B75</f>
        <v>238480823</v>
      </c>
      <c r="C49" s="6">
        <f aca="true" t="shared" si="6" ref="C49:K49">+C75</f>
        <v>463259143</v>
      </c>
      <c r="D49" s="23">
        <f t="shared" si="6"/>
        <v>580498481</v>
      </c>
      <c r="E49" s="24">
        <f t="shared" si="6"/>
        <v>535307174</v>
      </c>
      <c r="F49" s="6">
        <f t="shared" si="6"/>
        <v>329878355</v>
      </c>
      <c r="G49" s="25">
        <f t="shared" si="6"/>
        <v>329878355</v>
      </c>
      <c r="H49" s="26">
        <f t="shared" si="6"/>
        <v>1356012147.2061243</v>
      </c>
      <c r="I49" s="24">
        <f t="shared" si="6"/>
        <v>407071240</v>
      </c>
      <c r="J49" s="6">
        <f t="shared" si="6"/>
        <v>152411454.5821579</v>
      </c>
      <c r="K49" s="25">
        <f t="shared" si="6"/>
        <v>-178858849.95228446</v>
      </c>
    </row>
    <row r="50" spans="1:11" ht="13.5">
      <c r="A50" s="33" t="s">
        <v>51</v>
      </c>
      <c r="B50" s="7">
        <f>+B48-B49</f>
        <v>-237818156</v>
      </c>
      <c r="C50" s="7">
        <f aca="true" t="shared" si="7" ref="C50:K50">+C48-C49</f>
        <v>-461671403</v>
      </c>
      <c r="D50" s="69">
        <f t="shared" si="7"/>
        <v>-572092290</v>
      </c>
      <c r="E50" s="70">
        <f t="shared" si="7"/>
        <v>-534429144</v>
      </c>
      <c r="F50" s="7">
        <f t="shared" si="7"/>
        <v>-1081315565</v>
      </c>
      <c r="G50" s="71">
        <f t="shared" si="7"/>
        <v>-1081315565</v>
      </c>
      <c r="H50" s="72">
        <f t="shared" si="7"/>
        <v>-1266775945.2061243</v>
      </c>
      <c r="I50" s="70">
        <f t="shared" si="7"/>
        <v>-406152821</v>
      </c>
      <c r="J50" s="7">
        <f t="shared" si="7"/>
        <v>-151450782.5821579</v>
      </c>
      <c r="K50" s="71">
        <f t="shared" si="7"/>
        <v>179452131.95228446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616165352</v>
      </c>
      <c r="C53" s="6">
        <v>642524283</v>
      </c>
      <c r="D53" s="23">
        <v>648619603</v>
      </c>
      <c r="E53" s="24">
        <v>923710402</v>
      </c>
      <c r="F53" s="6">
        <v>1325921356</v>
      </c>
      <c r="G53" s="25">
        <v>1325921356</v>
      </c>
      <c r="H53" s="26">
        <v>1293521850</v>
      </c>
      <c r="I53" s="24">
        <v>507997086</v>
      </c>
      <c r="J53" s="6">
        <v>601273732</v>
      </c>
      <c r="K53" s="25">
        <v>882261683</v>
      </c>
    </row>
    <row r="54" spans="1:11" ht="13.5">
      <c r="A54" s="22" t="s">
        <v>54</v>
      </c>
      <c r="B54" s="6">
        <v>0</v>
      </c>
      <c r="C54" s="6">
        <v>27379383</v>
      </c>
      <c r="D54" s="23">
        <v>39646047</v>
      </c>
      <c r="E54" s="24">
        <v>27379383</v>
      </c>
      <c r="F54" s="6">
        <v>27379383</v>
      </c>
      <c r="G54" s="25">
        <v>27379383</v>
      </c>
      <c r="H54" s="26">
        <v>0</v>
      </c>
      <c r="I54" s="24">
        <v>40306863</v>
      </c>
      <c r="J54" s="6">
        <v>23310671</v>
      </c>
      <c r="K54" s="25">
        <v>24359652</v>
      </c>
    </row>
    <row r="55" spans="1:11" ht="13.5">
      <c r="A55" s="22" t="s">
        <v>55</v>
      </c>
      <c r="B55" s="6">
        <v>0</v>
      </c>
      <c r="C55" s="6">
        <v>1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6094609</v>
      </c>
      <c r="C56" s="6">
        <v>7145568</v>
      </c>
      <c r="D56" s="23">
        <v>49345082</v>
      </c>
      <c r="E56" s="24">
        <v>8326151</v>
      </c>
      <c r="F56" s="6">
        <v>8326151</v>
      </c>
      <c r="G56" s="25">
        <v>8326151</v>
      </c>
      <c r="H56" s="26">
        <v>5632773</v>
      </c>
      <c r="I56" s="24">
        <v>2595170</v>
      </c>
      <c r="J56" s="6">
        <v>8211979</v>
      </c>
      <c r="K56" s="25">
        <v>8575904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390584</v>
      </c>
      <c r="C59" s="6">
        <v>-9551</v>
      </c>
      <c r="D59" s="23">
        <v>0</v>
      </c>
      <c r="E59" s="24">
        <v>-340315</v>
      </c>
      <c r="F59" s="6">
        <v>-340315</v>
      </c>
      <c r="G59" s="25">
        <v>-340315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1870215</v>
      </c>
      <c r="C60" s="6">
        <v>2633846</v>
      </c>
      <c r="D60" s="23">
        <v>0</v>
      </c>
      <c r="E60" s="24">
        <v>-7651315</v>
      </c>
      <c r="F60" s="6">
        <v>-7651315</v>
      </c>
      <c r="G60" s="25">
        <v>-7651315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13387</v>
      </c>
      <c r="C62" s="98">
        <v>13387</v>
      </c>
      <c r="D62" s="99">
        <v>0</v>
      </c>
      <c r="E62" s="97">
        <v>13387</v>
      </c>
      <c r="F62" s="98">
        <v>13387</v>
      </c>
      <c r="G62" s="99">
        <v>13387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3364</v>
      </c>
      <c r="C64" s="98">
        <v>3364</v>
      </c>
      <c r="D64" s="99">
        <v>0</v>
      </c>
      <c r="E64" s="97">
        <v>3364</v>
      </c>
      <c r="F64" s="98">
        <v>3364</v>
      </c>
      <c r="G64" s="99">
        <v>3364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23539</v>
      </c>
      <c r="C65" s="98">
        <v>23539</v>
      </c>
      <c r="D65" s="99">
        <v>0</v>
      </c>
      <c r="E65" s="97">
        <v>23539</v>
      </c>
      <c r="F65" s="98">
        <v>23539</v>
      </c>
      <c r="G65" s="99">
        <v>23539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0.007171751459945933</v>
      </c>
      <c r="I70" s="5">
        <f t="shared" si="8"/>
        <v>0</v>
      </c>
      <c r="J70" s="5">
        <f t="shared" si="8"/>
        <v>2.044765825849213</v>
      </c>
      <c r="K70" s="5">
        <f t="shared" si="8"/>
        <v>2.3095444829742484</v>
      </c>
    </row>
    <row r="71" spans="1:11" ht="12.75" hidden="1">
      <c r="A71" s="1" t="s">
        <v>103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1133778</v>
      </c>
      <c r="I71" s="2">
        <f t="shared" si="9"/>
        <v>0</v>
      </c>
      <c r="J71" s="2">
        <f t="shared" si="9"/>
        <v>287700621</v>
      </c>
      <c r="K71" s="2">
        <f t="shared" si="9"/>
        <v>325017576</v>
      </c>
    </row>
    <row r="72" spans="1:11" ht="12.75" hidden="1">
      <c r="A72" s="1" t="s">
        <v>104</v>
      </c>
      <c r="B72" s="2">
        <f>+B77</f>
        <v>179490702</v>
      </c>
      <c r="C72" s="2">
        <f aca="true" t="shared" si="10" ref="C72:K72">+C77</f>
        <v>89162374</v>
      </c>
      <c r="D72" s="2">
        <f t="shared" si="10"/>
        <v>114170801</v>
      </c>
      <c r="E72" s="2">
        <f t="shared" si="10"/>
        <v>114338644</v>
      </c>
      <c r="F72" s="2">
        <f t="shared" si="10"/>
        <v>114338644</v>
      </c>
      <c r="G72" s="2">
        <f t="shared" si="10"/>
        <v>114338644</v>
      </c>
      <c r="H72" s="2">
        <f t="shared" si="10"/>
        <v>158089416</v>
      </c>
      <c r="I72" s="2">
        <f t="shared" si="10"/>
        <v>147787039</v>
      </c>
      <c r="J72" s="2">
        <f t="shared" si="10"/>
        <v>140701012</v>
      </c>
      <c r="K72" s="2">
        <f t="shared" si="10"/>
        <v>140728000</v>
      </c>
    </row>
    <row r="73" spans="1:11" ht="12.75" hidden="1">
      <c r="A73" s="1" t="s">
        <v>105</v>
      </c>
      <c r="B73" s="2">
        <f>+B74</f>
        <v>88475601.16666666</v>
      </c>
      <c r="C73" s="2">
        <f aca="true" t="shared" si="11" ref="C73:K73">+(C78+C80+C81+C82)-(B78+B80+B81+B82)</f>
        <v>12575703</v>
      </c>
      <c r="D73" s="2">
        <f t="shared" si="11"/>
        <v>80711007</v>
      </c>
      <c r="E73" s="2">
        <f t="shared" si="11"/>
        <v>-306553078</v>
      </c>
      <c r="F73" s="2">
        <f>+(F78+F80+F81+F82)-(D78+D80+D81+D82)</f>
        <v>-182495679</v>
      </c>
      <c r="G73" s="2">
        <f>+(G78+G80+G81+G82)-(D78+D80+D81+D82)</f>
        <v>-182495679</v>
      </c>
      <c r="H73" s="2">
        <f>+(H78+H80+H81+H82)-(D78+D80+D81+D82)</f>
        <v>298471371</v>
      </c>
      <c r="I73" s="2">
        <f>+(I78+I80+I81+I82)-(E78+E80+E81+E82)</f>
        <v>317259993</v>
      </c>
      <c r="J73" s="2">
        <f t="shared" si="11"/>
        <v>-48515302</v>
      </c>
      <c r="K73" s="2">
        <f t="shared" si="11"/>
        <v>-23397178</v>
      </c>
    </row>
    <row r="74" spans="1:11" ht="12.75" hidden="1">
      <c r="A74" s="1" t="s">
        <v>106</v>
      </c>
      <c r="B74" s="2">
        <f>+TREND(C74:E74)</f>
        <v>88475601.16666666</v>
      </c>
      <c r="C74" s="2">
        <f>+C73</f>
        <v>12575703</v>
      </c>
      <c r="D74" s="2">
        <f aca="true" t="shared" si="12" ref="D74:K74">+D73</f>
        <v>80711007</v>
      </c>
      <c r="E74" s="2">
        <f t="shared" si="12"/>
        <v>-306553078</v>
      </c>
      <c r="F74" s="2">
        <f t="shared" si="12"/>
        <v>-182495679</v>
      </c>
      <c r="G74" s="2">
        <f t="shared" si="12"/>
        <v>-182495679</v>
      </c>
      <c r="H74" s="2">
        <f t="shared" si="12"/>
        <v>298471371</v>
      </c>
      <c r="I74" s="2">
        <f t="shared" si="12"/>
        <v>317259993</v>
      </c>
      <c r="J74" s="2">
        <f t="shared" si="12"/>
        <v>-48515302</v>
      </c>
      <c r="K74" s="2">
        <f t="shared" si="12"/>
        <v>-23397178</v>
      </c>
    </row>
    <row r="75" spans="1:11" ht="12.75" hidden="1">
      <c r="A75" s="1" t="s">
        <v>107</v>
      </c>
      <c r="B75" s="2">
        <f>+B84-(((B80+B81+B78)*B70)-B79)</f>
        <v>238480823</v>
      </c>
      <c r="C75" s="2">
        <f aca="true" t="shared" si="13" ref="C75:K75">+C84-(((C80+C81+C78)*C70)-C79)</f>
        <v>463259143</v>
      </c>
      <c r="D75" s="2">
        <f t="shared" si="13"/>
        <v>580498481</v>
      </c>
      <c r="E75" s="2">
        <f t="shared" si="13"/>
        <v>535307174</v>
      </c>
      <c r="F75" s="2">
        <f t="shared" si="13"/>
        <v>329878355</v>
      </c>
      <c r="G75" s="2">
        <f t="shared" si="13"/>
        <v>329878355</v>
      </c>
      <c r="H75" s="2">
        <f t="shared" si="13"/>
        <v>1356012147.2061243</v>
      </c>
      <c r="I75" s="2">
        <f t="shared" si="13"/>
        <v>407071240</v>
      </c>
      <c r="J75" s="2">
        <f t="shared" si="13"/>
        <v>152411454.5821579</v>
      </c>
      <c r="K75" s="2">
        <f t="shared" si="13"/>
        <v>-178858849.95228446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179490702</v>
      </c>
      <c r="C77" s="3">
        <v>89162374</v>
      </c>
      <c r="D77" s="3">
        <v>114170801</v>
      </c>
      <c r="E77" s="3">
        <v>114338644</v>
      </c>
      <c r="F77" s="3">
        <v>114338644</v>
      </c>
      <c r="G77" s="3">
        <v>114338644</v>
      </c>
      <c r="H77" s="3">
        <v>158089416</v>
      </c>
      <c r="I77" s="3">
        <v>147787039</v>
      </c>
      <c r="J77" s="3">
        <v>140701012</v>
      </c>
      <c r="K77" s="3">
        <v>140728000</v>
      </c>
    </row>
    <row r="78" spans="1:11" ht="12.75" hidden="1">
      <c r="A78" s="1" t="s">
        <v>66</v>
      </c>
      <c r="B78" s="3">
        <v>596523</v>
      </c>
      <c r="C78" s="3">
        <v>853355</v>
      </c>
      <c r="D78" s="3">
        <v>1078325</v>
      </c>
      <c r="E78" s="3">
        <v>-30000</v>
      </c>
      <c r="F78" s="3">
        <v>-30000</v>
      </c>
      <c r="G78" s="3">
        <v>-30000</v>
      </c>
      <c r="H78" s="3">
        <v>1583372</v>
      </c>
      <c r="I78" s="3">
        <v>-31380</v>
      </c>
      <c r="J78" s="3">
        <v>-32823</v>
      </c>
      <c r="K78" s="3">
        <v>44312</v>
      </c>
    </row>
    <row r="79" spans="1:11" ht="12.75" hidden="1">
      <c r="A79" s="1" t="s">
        <v>67</v>
      </c>
      <c r="B79" s="3">
        <v>236985994</v>
      </c>
      <c r="C79" s="3">
        <v>289711868</v>
      </c>
      <c r="D79" s="3">
        <v>325400453</v>
      </c>
      <c r="E79" s="3">
        <v>343352175</v>
      </c>
      <c r="F79" s="3">
        <v>137923356</v>
      </c>
      <c r="G79" s="3">
        <v>137923356</v>
      </c>
      <c r="H79" s="3">
        <v>726682176</v>
      </c>
      <c r="I79" s="3">
        <v>267546502</v>
      </c>
      <c r="J79" s="3">
        <v>250940990</v>
      </c>
      <c r="K79" s="3">
        <v>-37879739</v>
      </c>
    </row>
    <row r="80" spans="1:11" ht="12.75" hidden="1">
      <c r="A80" s="1" t="s">
        <v>68</v>
      </c>
      <c r="B80" s="3">
        <v>23682815</v>
      </c>
      <c r="C80" s="3">
        <v>10453679</v>
      </c>
      <c r="D80" s="3">
        <v>30784122</v>
      </c>
      <c r="E80" s="3">
        <v>-179559438</v>
      </c>
      <c r="F80" s="3">
        <v>-55502039</v>
      </c>
      <c r="G80" s="3">
        <v>-55502039</v>
      </c>
      <c r="H80" s="3">
        <v>175383300</v>
      </c>
      <c r="I80" s="3">
        <v>120462263</v>
      </c>
      <c r="J80" s="3">
        <v>110589232</v>
      </c>
      <c r="K80" s="3">
        <v>77617112</v>
      </c>
    </row>
    <row r="81" spans="1:11" ht="12.75" hidden="1">
      <c r="A81" s="1" t="s">
        <v>69</v>
      </c>
      <c r="B81" s="3">
        <v>58417505</v>
      </c>
      <c r="C81" s="3">
        <v>83965512</v>
      </c>
      <c r="D81" s="3">
        <v>144121106</v>
      </c>
      <c r="E81" s="3">
        <v>49019913</v>
      </c>
      <c r="F81" s="3">
        <v>49019913</v>
      </c>
      <c r="G81" s="3">
        <v>49019913</v>
      </c>
      <c r="H81" s="3">
        <v>297488252</v>
      </c>
      <c r="I81" s="3">
        <v>66259585</v>
      </c>
      <c r="J81" s="3">
        <v>27618757</v>
      </c>
      <c r="K81" s="3">
        <v>37116564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1133778</v>
      </c>
      <c r="I83" s="3">
        <v>0</v>
      </c>
      <c r="J83" s="3">
        <v>287700621</v>
      </c>
      <c r="K83" s="3">
        <v>325017576</v>
      </c>
    </row>
    <row r="84" spans="1:11" ht="12.75" hidden="1">
      <c r="A84" s="1" t="s">
        <v>72</v>
      </c>
      <c r="B84" s="3">
        <v>1494829</v>
      </c>
      <c r="C84" s="3">
        <v>173547275</v>
      </c>
      <c r="D84" s="3">
        <v>255098028</v>
      </c>
      <c r="E84" s="3">
        <v>191954999</v>
      </c>
      <c r="F84" s="3">
        <v>191954999</v>
      </c>
      <c r="G84" s="3">
        <v>191954999</v>
      </c>
      <c r="H84" s="3">
        <v>632732644</v>
      </c>
      <c r="I84" s="3">
        <v>139524738</v>
      </c>
      <c r="J84" s="3">
        <v>184006322</v>
      </c>
      <c r="K84" s="3">
        <v>124105758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2021-09-01T19:08:22Z</dcterms:created>
  <dcterms:modified xsi:type="dcterms:W3CDTF">2021-09-01T19:09:22Z</dcterms:modified>
  <cp:category/>
  <cp:version/>
  <cp:contentType/>
  <cp:contentStatus/>
</cp:coreProperties>
</file>